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Sankiewicz\Desktop\Blog posts\English\New folder\"/>
    </mc:Choice>
  </mc:AlternateContent>
  <bookViews>
    <workbookView xWindow="0" yWindow="0" windowWidth="23040" windowHeight="9600" tabRatio="500"/>
  </bookViews>
  <sheets>
    <sheet name="HR Dashboard" sheetId="1" r:id="rId1"/>
    <sheet name="DATA" sheetId="2" r:id="rId2"/>
  </sheets>
  <calcPr calcId="15251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18" i="2" l="1"/>
  <c r="N18" i="2"/>
  <c r="O18" i="2"/>
  <c r="K19" i="2"/>
  <c r="N19" i="2"/>
  <c r="O19" i="2"/>
  <c r="K20" i="2"/>
  <c r="N20" i="2"/>
  <c r="O20" i="2"/>
  <c r="K21" i="2"/>
  <c r="N21" i="2"/>
  <c r="O21" i="2"/>
  <c r="K22" i="2"/>
  <c r="N22" i="2"/>
  <c r="O22" i="2"/>
  <c r="K23" i="2"/>
  <c r="N23" i="2"/>
  <c r="O23" i="2"/>
  <c r="K24" i="2"/>
  <c r="N24" i="2"/>
  <c r="O24" i="2"/>
  <c r="K25" i="2"/>
  <c r="N25" i="2"/>
  <c r="O25" i="2"/>
  <c r="K26" i="2"/>
  <c r="N26" i="2"/>
  <c r="O26" i="2"/>
  <c r="K27" i="2"/>
  <c r="N27" i="2"/>
  <c r="O27" i="2"/>
  <c r="K28" i="2"/>
  <c r="N28" i="2"/>
  <c r="O28" i="2"/>
  <c r="K17" i="2"/>
  <c r="N17" i="2"/>
  <c r="O17" i="2"/>
  <c r="M28" i="2"/>
  <c r="M27" i="2"/>
  <c r="M26" i="2"/>
  <c r="M25" i="2"/>
  <c r="M24" i="2"/>
  <c r="M23" i="2"/>
  <c r="M22" i="2"/>
  <c r="M21" i="2"/>
  <c r="M20" i="2"/>
  <c r="M19" i="2"/>
  <c r="M18" i="2"/>
  <c r="M17" i="2"/>
  <c r="L28" i="2"/>
  <c r="L27" i="2"/>
  <c r="L26" i="2"/>
  <c r="L25" i="2"/>
  <c r="L24" i="2"/>
  <c r="L23" i="2"/>
  <c r="L22" i="2"/>
  <c r="L21" i="2"/>
  <c r="L20" i="2"/>
  <c r="L19" i="2"/>
  <c r="L18" i="2"/>
  <c r="L17" i="2"/>
  <c r="F80" i="2"/>
  <c r="G80" i="2"/>
  <c r="H80" i="2"/>
  <c r="H83" i="2"/>
  <c r="K3" i="2"/>
  <c r="K4" i="2"/>
  <c r="K5" i="2"/>
  <c r="K6" i="2"/>
  <c r="K7" i="2"/>
  <c r="K8" i="2"/>
  <c r="K9" i="2"/>
  <c r="K10" i="2"/>
  <c r="K11" i="2"/>
  <c r="K12" i="2"/>
  <c r="K13" i="2"/>
</calcChain>
</file>

<file path=xl/sharedStrings.xml><?xml version="1.0" encoding="utf-8"?>
<sst xmlns="http://schemas.openxmlformats.org/spreadsheetml/2006/main" count="195" uniqueCount="115">
  <si>
    <t>HR DASHBOARD</t>
  </si>
  <si>
    <t>HR DASHBOARD DATA</t>
  </si>
  <si>
    <t>EMPLOYEE ID</t>
  </si>
  <si>
    <t>EMPLOYEE NAME</t>
  </si>
  <si>
    <t>DATE OF HIRE</t>
  </si>
  <si>
    <t>DEPARTMENT</t>
  </si>
  <si>
    <t>Traffic</t>
  </si>
  <si>
    <t>Web Development</t>
  </si>
  <si>
    <t>Research</t>
  </si>
  <si>
    <t>Production</t>
  </si>
  <si>
    <t>Media Buying</t>
  </si>
  <si>
    <t>Finance &amp; Accounts</t>
  </si>
  <si>
    <t>Creative</t>
  </si>
  <si>
    <t>Account Planning</t>
  </si>
  <si>
    <t>Account Service</t>
  </si>
  <si>
    <t>HR &amp; Facilities</t>
  </si>
  <si>
    <t>IT</t>
  </si>
  <si>
    <t>Management</t>
  </si>
  <si>
    <t>SALARY</t>
  </si>
  <si>
    <t>BONUS</t>
  </si>
  <si>
    <t>OVERTIME</t>
  </si>
  <si>
    <t>GRAND TOTAL</t>
  </si>
  <si>
    <t xml:space="preserve"> </t>
  </si>
  <si>
    <t>Mgmt Smith 1</t>
  </si>
  <si>
    <t>Mgmt Smith 2</t>
  </si>
  <si>
    <t>Mgmt Smith 3</t>
  </si>
  <si>
    <t>Mgmt Smith 4</t>
  </si>
  <si>
    <t>AccSvc Smith 1</t>
  </si>
  <si>
    <t>AccSvc Smith 2</t>
  </si>
  <si>
    <t>AccSvc Smith 3</t>
  </si>
  <si>
    <t>AccSvc Smith 4</t>
  </si>
  <si>
    <t>AccSvc Smith 5</t>
  </si>
  <si>
    <t>AccSvc Smith 6</t>
  </si>
  <si>
    <t>AccSvc Smith 7</t>
  </si>
  <si>
    <t>AccSvc Smith 8</t>
  </si>
  <si>
    <t>AccSvc Smith 9</t>
  </si>
  <si>
    <t>AccSvc Smith 10</t>
  </si>
  <si>
    <t>AccSvc Smith 11</t>
  </si>
  <si>
    <t>AccPln Smith 1</t>
  </si>
  <si>
    <t>AccPln Smith 2</t>
  </si>
  <si>
    <t>AccPln Smith 3</t>
  </si>
  <si>
    <t>AccPln Smith 4</t>
  </si>
  <si>
    <t>AccPln Smith 5</t>
  </si>
  <si>
    <t>AccPln Smith 6</t>
  </si>
  <si>
    <t>AccPln Smith 7</t>
  </si>
  <si>
    <t>AccPln Smith 8</t>
  </si>
  <si>
    <t>Crea Smith 1</t>
  </si>
  <si>
    <t>Crea Smith 2</t>
  </si>
  <si>
    <t>Crea Smith 3</t>
  </si>
  <si>
    <t>Crea Smith 4</t>
  </si>
  <si>
    <t>Crea Smith 5</t>
  </si>
  <si>
    <t>Crea Smith 6</t>
  </si>
  <si>
    <t>Crea Smith 7</t>
  </si>
  <si>
    <t>Crea Smith 8</t>
  </si>
  <si>
    <t>Crea Smith 9</t>
  </si>
  <si>
    <t>FA Smith 1</t>
  </si>
  <si>
    <t>FA Smith 2</t>
  </si>
  <si>
    <t>FA Smith 3</t>
  </si>
  <si>
    <t>FA Smith 4</t>
  </si>
  <si>
    <t>MB Smith 1</t>
  </si>
  <si>
    <t>MB Smith 2</t>
  </si>
  <si>
    <t>MB Smith 3</t>
  </si>
  <si>
    <t>MB Smith 4</t>
  </si>
  <si>
    <t>MB Smith 5</t>
  </si>
  <si>
    <t>MB Smith 6</t>
  </si>
  <si>
    <t>Pro Smith 1</t>
  </si>
  <si>
    <t>Pro Smith 2</t>
  </si>
  <si>
    <t>Pro Smith 3</t>
  </si>
  <si>
    <t>Pro Smith 4</t>
  </si>
  <si>
    <t>Pro Smith 5</t>
  </si>
  <si>
    <t>Pro Smith 6</t>
  </si>
  <si>
    <t>Pro Smith 7</t>
  </si>
  <si>
    <t>Pro Smith 8</t>
  </si>
  <si>
    <t>Pro Smith 9</t>
  </si>
  <si>
    <t>Pro Smith 10</t>
  </si>
  <si>
    <t>Pro Smith 11</t>
  </si>
  <si>
    <t>Pro Smith 12</t>
  </si>
  <si>
    <t>Pro Smith 13</t>
  </si>
  <si>
    <t>Pro Smith 14</t>
  </si>
  <si>
    <t>HRF Smith 1</t>
  </si>
  <si>
    <t>HRF Smith 2</t>
  </si>
  <si>
    <t>HRF Smith 3</t>
  </si>
  <si>
    <t>HRF Smith 4</t>
  </si>
  <si>
    <t>Res Smith 1</t>
  </si>
  <si>
    <t>Res Smith 2</t>
  </si>
  <si>
    <t>Res Smith 3</t>
  </si>
  <si>
    <t>Res Smith 4</t>
  </si>
  <si>
    <t>Web Smith 1</t>
  </si>
  <si>
    <t>Web Smith 2</t>
  </si>
  <si>
    <t>Web Smith 3</t>
  </si>
  <si>
    <t>Web Smith 4</t>
  </si>
  <si>
    <t>Web Smith 5</t>
  </si>
  <si>
    <t>IT Smith 1</t>
  </si>
  <si>
    <t>IT Smith 2</t>
  </si>
  <si>
    <t>IT Smith 3</t>
  </si>
  <si>
    <t>IT Smith 4</t>
  </si>
  <si>
    <t>Traf Smith 1</t>
  </si>
  <si>
    <t>Traf Smith 2</t>
  </si>
  <si>
    <t>Traf Smith 3</t>
  </si>
  <si>
    <t>Traf Smith 4</t>
  </si>
  <si>
    <t>EMPLOYEE SALARY RANGE</t>
  </si>
  <si>
    <t>&lt; 20K</t>
  </si>
  <si>
    <t>20K &lt; 30K</t>
  </si>
  <si>
    <t>30K &lt; 40K</t>
  </si>
  <si>
    <t>50K &lt; 60K</t>
  </si>
  <si>
    <t>40K &lt; 50K</t>
  </si>
  <si>
    <t>60K &lt; 70K</t>
  </si>
  <si>
    <t>70K &lt; 80K</t>
  </si>
  <si>
    <t>80K &lt; 90K</t>
  </si>
  <si>
    <t>90K &lt; 100K</t>
  </si>
  <si>
    <t>&gt; 100K</t>
  </si>
  <si>
    <t>DEPARTMENT BREAKDOWN</t>
  </si>
  <si>
    <t>EMPLOYEES</t>
  </si>
  <si>
    <t>AVG SALARY</t>
  </si>
  <si>
    <t>DEPT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</si>
</sst>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$&quot;* #,##0.00_);_(&quot;$&quot;* \(#,##0.00\);_(&quot;$&quot;* &quot;-&quot;??_);_(@_)"/>
    <numFmt numFmtId="164" formatCode="_(&quot;$&quot;* #,##0_);_(&quot;$&quot;* \(#,##0\);_(&quot;$&quot;* &quot;-&quot;??_);_(@_)"/>
  </numFmts>
  <fonts count="13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Arial"/>
    </font>
    <font>
      <b/>
      <sz val="22"/>
      <color theme="1"/>
      <name val="Arial"/>
    </font>
    <font>
      <sz val="10"/>
      <color theme="1"/>
      <name val="Arial"/>
    </font>
    <font>
      <sz val="11"/>
      <color theme="1"/>
      <name val="Arial"/>
    </font>
    <font>
      <b/>
      <sz val="11"/>
      <color theme="0"/>
      <name val="Arial"/>
    </font>
    <font>
      <b/>
      <sz val="12"/>
      <color theme="1"/>
      <name val="Calibri"/>
      <family val="2"/>
      <scheme val="minor"/>
    </font>
    <font>
      <b/>
      <sz val="10"/>
      <color theme="1"/>
      <name val="Arial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0"/>
      <color theme="0"/>
      <name val="Arial"/>
    </font>
    <font>
      <b/>
      <sz val="10"/>
      <color theme="4"/>
      <name val="Arial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39997558519241921"/>
        <bgColor indexed="64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</borders>
  <cellStyleXfs count="24">
    <xf numFmtId="0" fontId="0" fillId="0" borderId="0"/>
    <xf numFmtId="44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</cellStyleXfs>
  <cellXfs count="36">
    <xf numFmtId="0" fontId="0" fillId="0" borderId="0" xfId="0"/>
    <xf numFmtId="0" fontId="2" fillId="0" borderId="0" xfId="0" applyFont="1"/>
    <xf numFmtId="0" fontId="5" fillId="0" borderId="0" xfId="0" applyFont="1" applyAlignment="1">
      <alignment horizontal="center" vertical="center"/>
    </xf>
    <xf numFmtId="0" fontId="2" fillId="2" borderId="0" xfId="0" applyFont="1" applyFill="1"/>
    <xf numFmtId="0" fontId="3" fillId="2" borderId="0" xfId="0" applyFont="1" applyFill="1" applyAlignment="1">
      <alignment vertical="center"/>
    </xf>
    <xf numFmtId="0" fontId="2" fillId="0" borderId="0" xfId="0" applyFont="1" applyFill="1"/>
    <xf numFmtId="0" fontId="5" fillId="0" borderId="0" xfId="0" applyFont="1" applyFill="1" applyAlignment="1">
      <alignment horizontal="center" vertical="center"/>
    </xf>
    <xf numFmtId="0" fontId="0" fillId="0" borderId="0" xfId="0" applyFill="1"/>
    <xf numFmtId="0" fontId="3" fillId="0" borderId="0" xfId="0" applyFont="1" applyFill="1" applyAlignment="1">
      <alignment vertical="center"/>
    </xf>
    <xf numFmtId="164" fontId="8" fillId="0" borderId="0" xfId="0" applyNumberFormat="1" applyFont="1" applyFill="1"/>
    <xf numFmtId="0" fontId="7" fillId="0" borderId="0" xfId="0" applyFont="1" applyFill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right" vertical="center"/>
    </xf>
    <xf numFmtId="164" fontId="4" fillId="3" borderId="1" xfId="1" applyNumberFormat="1" applyFont="1" applyFill="1" applyBorder="1" applyAlignment="1">
      <alignment horizontal="center" vertical="center"/>
    </xf>
    <xf numFmtId="14" fontId="4" fillId="3" borderId="1" xfId="1" applyNumberFormat="1" applyFont="1" applyFill="1" applyBorder="1" applyAlignment="1">
      <alignment horizontal="right" vertical="center" indent="1"/>
    </xf>
    <xf numFmtId="0" fontId="0" fillId="0" borderId="1" xfId="0" applyBorder="1"/>
    <xf numFmtId="0" fontId="0" fillId="0" borderId="0" xfId="0" applyAlignment="1">
      <alignment horizontal="right"/>
    </xf>
    <xf numFmtId="49" fontId="4" fillId="3" borderId="1" xfId="1" applyNumberFormat="1" applyFont="1" applyFill="1" applyBorder="1" applyAlignment="1">
      <alignment horizontal="center" vertical="center"/>
    </xf>
    <xf numFmtId="1" fontId="4" fillId="3" borderId="1" xfId="1" applyNumberFormat="1" applyFont="1" applyFill="1" applyBorder="1" applyAlignment="1">
      <alignment horizontal="center" vertical="center"/>
    </xf>
    <xf numFmtId="1" fontId="2" fillId="0" borderId="0" xfId="0" applyNumberFormat="1" applyFont="1" applyAlignment="1">
      <alignment horizontal="center"/>
    </xf>
    <xf numFmtId="0" fontId="8" fillId="0" borderId="0" xfId="0" applyFont="1" applyAlignment="1">
      <alignment horizontal="right"/>
    </xf>
    <xf numFmtId="164" fontId="8" fillId="0" borderId="0" xfId="0" applyNumberFormat="1" applyFont="1"/>
    <xf numFmtId="0" fontId="2" fillId="0" borderId="0" xfId="0" applyFont="1" applyAlignment="1">
      <alignment horizontal="center"/>
    </xf>
    <xf numFmtId="0" fontId="2" fillId="0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1" fillId="4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164" fontId="4" fillId="0" borderId="1" xfId="1" applyNumberFormat="1" applyFont="1" applyBorder="1" applyAlignment="1">
      <alignment horizontal="center"/>
    </xf>
    <xf numFmtId="0" fontId="6" fillId="4" borderId="1" xfId="0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 wrapText="1"/>
    </xf>
    <xf numFmtId="0" fontId="12" fillId="3" borderId="1" xfId="0" applyNumberFormat="1" applyFont="1" applyFill="1" applyBorder="1" applyAlignment="1">
      <alignment horizontal="left" vertical="center" indent="1"/>
    </xf>
    <xf numFmtId="0" fontId="11" fillId="5" borderId="2" xfId="0" applyFont="1" applyFill="1" applyBorder="1" applyAlignment="1">
      <alignment horizontal="center" vertical="center"/>
    </xf>
    <xf numFmtId="0" fontId="11" fillId="5" borderId="3" xfId="0" applyFont="1" applyFill="1" applyBorder="1" applyAlignment="1">
      <alignment horizontal="center" vertical="center"/>
    </xf>
    <xf numFmtId="0" fontId="6" fillId="4" borderId="2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</cellXfs>
  <cellStyles count="24">
    <cellStyle name="Hiperlink" xfId="2" builtinId="8" hidden="1"/>
    <cellStyle name="Hiperlink" xfId="4" builtinId="8" hidden="1"/>
    <cellStyle name="Hiperlink" xfId="6" builtinId="8" hidden="1"/>
    <cellStyle name="Hiperlink" xfId="8" builtinId="8" hidden="1"/>
    <cellStyle name="Hiperlink" xfId="10" builtinId="8" hidden="1"/>
    <cellStyle name="Hiperlink" xfId="12" builtinId="8" hidden="1"/>
    <cellStyle name="Hiperlink" xfId="14" builtinId="8" hidden="1"/>
    <cellStyle name="Hiperlink" xfId="16" builtinId="8" hidden="1"/>
    <cellStyle name="Hiperlink" xfId="18" builtinId="8" hidden="1"/>
    <cellStyle name="Hiperlink" xfId="20" builtinId="8" hidden="1"/>
    <cellStyle name="Hiperlink" xfId="22" builtinId="8" hidden="1"/>
    <cellStyle name="Hiperlink Visitado" xfId="3" builtinId="9" hidden="1"/>
    <cellStyle name="Hiperlink Visitado" xfId="5" builtinId="9" hidden="1"/>
    <cellStyle name="Hiperlink Visitado" xfId="7" builtinId="9" hidden="1"/>
    <cellStyle name="Hiperlink Visitado" xfId="9" builtinId="9" hidden="1"/>
    <cellStyle name="Hiperlink Visitado" xfId="11" builtinId="9" hidden="1"/>
    <cellStyle name="Hiperlink Visitado" xfId="13" builtinId="9" hidden="1"/>
    <cellStyle name="Hiperlink Visitado" xfId="15" builtinId="9" hidden="1"/>
    <cellStyle name="Hiperlink Visitado" xfId="17" builtinId="9" hidden="1"/>
    <cellStyle name="Hiperlink Visitado" xfId="19" builtinId="9" hidden="1"/>
    <cellStyle name="Hiperlink Visitado" xfId="21" builtinId="9" hidden="1"/>
    <cellStyle name="Hiperlink Visitado" xfId="23" builtinId="9" hidden="1"/>
    <cellStyle name="Moeda" xfId="1" builtinId="4"/>
    <cellStyle name="Normal" xfId="0" builtinId="0"/>
  </cellStyles>
  <dxfs count="0"/>
  <tableStyles count="0" defaultTableStyle="TableStyleMedium9" defaultPivotStyle="PivotStyleMedium7"/>
  <colors>
    <mruColors>
      <color rgb="FFFC8637"/>
      <color rgb="FFD81E03"/>
      <color rgb="FF65AEF0"/>
      <color rgb="FF81C653"/>
      <color rgb="FFFFD32B"/>
      <color rgb="FF8A3BC5"/>
      <color rgb="FF532179"/>
      <color rgb="FFA67B3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NUMBER OF EMPLOYEES PER DEPARTMENT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DATA!$N$16</c:f>
              <c:strCache>
                <c:ptCount val="1"/>
                <c:pt idx="0">
                  <c:v>EMPLOYEES</c:v>
                </c:pt>
              </c:strCache>
            </c:strRef>
          </c:tx>
          <c:spPr>
            <a:ln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noFill/>
              </a:ln>
              <a:effectLst/>
            </c:spPr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noFill/>
              </a:ln>
              <a:effectLst/>
            </c:spPr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noFill/>
              </a:ln>
              <a:effectLst/>
            </c:spPr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 w="19050">
                <a:noFill/>
              </a:ln>
              <a:effectLst/>
            </c:spPr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 w="19050">
                <a:noFill/>
              </a:ln>
              <a:effectLst/>
            </c:spPr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noFill/>
              </a:ln>
              <a:effectLst/>
            </c:spPr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noFill/>
              </a:ln>
              <a:effectLst/>
            </c:spPr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noFill/>
              </a:ln>
              <a:effectLst/>
            </c:spPr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noFill/>
              </a:ln>
              <a:effectLst/>
            </c:spPr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noFill/>
              </a:ln>
              <a:effectLst/>
            </c:spPr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noFill/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DATA!$J$17:$J$28</c:f>
              <c:strCache>
                <c:ptCount val="12"/>
                <c:pt idx="0">
                  <c:v>Management</c:v>
                </c:pt>
                <c:pt idx="1">
                  <c:v>Account Service</c:v>
                </c:pt>
                <c:pt idx="2">
                  <c:v>Account Planning</c:v>
                </c:pt>
                <c:pt idx="3">
                  <c:v>Creative</c:v>
                </c:pt>
                <c:pt idx="4">
                  <c:v>Finance &amp; Accounts</c:v>
                </c:pt>
                <c:pt idx="5">
                  <c:v>Media Buying</c:v>
                </c:pt>
                <c:pt idx="6">
                  <c:v>Production</c:v>
                </c:pt>
                <c:pt idx="7">
                  <c:v>HR &amp; Facilities</c:v>
                </c:pt>
                <c:pt idx="8">
                  <c:v>Research</c:v>
                </c:pt>
                <c:pt idx="9">
                  <c:v>Web Development</c:v>
                </c:pt>
                <c:pt idx="10">
                  <c:v>IT</c:v>
                </c:pt>
                <c:pt idx="11">
                  <c:v>Traffic</c:v>
                </c:pt>
              </c:strCache>
            </c:strRef>
          </c:cat>
          <c:val>
            <c:numRef>
              <c:f>DATA!$N$17:$N$28</c:f>
              <c:numCache>
                <c:formatCode>General</c:formatCode>
                <c:ptCount val="12"/>
                <c:pt idx="0">
                  <c:v>4</c:v>
                </c:pt>
                <c:pt idx="1">
                  <c:v>11</c:v>
                </c:pt>
                <c:pt idx="2">
                  <c:v>8</c:v>
                </c:pt>
                <c:pt idx="3">
                  <c:v>9</c:v>
                </c:pt>
                <c:pt idx="4">
                  <c:v>4</c:v>
                </c:pt>
                <c:pt idx="5">
                  <c:v>6</c:v>
                </c:pt>
                <c:pt idx="6">
                  <c:v>14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  <c:pt idx="10">
                  <c:v>4</c:v>
                </c:pt>
                <c:pt idx="11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2"/>
        <c:axId val="194716448"/>
        <c:axId val="194717008"/>
      </c:barChart>
      <c:catAx>
        <c:axId val="19471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4717008"/>
        <c:crosses val="autoZero"/>
        <c:auto val="1"/>
        <c:lblAlgn val="ctr"/>
        <c:lblOffset val="100"/>
        <c:noMultiLvlLbl val="0"/>
      </c:catAx>
      <c:valAx>
        <c:axId val="194717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4716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>
      <a:outerShdw blurRad="50800" dist="38100" dir="5400000" algn="t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SALARY</a:t>
            </a:r>
            <a:r>
              <a:rPr lang="en-US" sz="1400" b="1" baseline="0"/>
              <a:t> RANGE BREAKDOWN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tx>
            <c:strRef>
              <c:f>DATA!$K$2</c:f>
              <c:strCache>
                <c:ptCount val="1"/>
              </c:strCache>
            </c:strRef>
          </c:tx>
          <c:spPr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101600" prst="coolSlant"/>
            </a:sp3d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01600" prst="coolSlant"/>
              </a:sp3d>
            </c:spPr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01600" prst="coolSlant"/>
              </a:sp3d>
            </c:spPr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01600" prst="coolSlant"/>
              </a:sp3d>
            </c:spPr>
          </c:dPt>
          <c:dPt>
            <c:idx val="3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01600" prst="coolSlant"/>
              </a:sp3d>
            </c:spPr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01600" prst="coolSlant"/>
              </a:sp3d>
            </c:spPr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01600" prst="coolSlant"/>
              </a:sp3d>
            </c:spPr>
          </c:dPt>
          <c:dPt>
            <c:idx val="6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01600" prst="coolSlant"/>
              </a:sp3d>
            </c:spPr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01600" prst="coolSlant"/>
              </a:sp3d>
            </c:spPr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01600" prst="coolSlant"/>
              </a:sp3d>
            </c:spPr>
          </c:dPt>
          <c:dPt>
            <c:idx val="9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01600" prst="coolSlant"/>
              </a:sp3d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DATA!$J$3:$J$12</c:f>
              <c:strCache>
                <c:ptCount val="10"/>
                <c:pt idx="0">
                  <c:v>&lt; 20K</c:v>
                </c:pt>
                <c:pt idx="1">
                  <c:v>20K &lt; 30K</c:v>
                </c:pt>
                <c:pt idx="2">
                  <c:v>30K &lt; 40K</c:v>
                </c:pt>
                <c:pt idx="3">
                  <c:v>40K &lt; 50K</c:v>
                </c:pt>
                <c:pt idx="4">
                  <c:v>50K &lt; 60K</c:v>
                </c:pt>
                <c:pt idx="5">
                  <c:v>60K &lt; 70K</c:v>
                </c:pt>
                <c:pt idx="6">
                  <c:v>70K &lt; 80K</c:v>
                </c:pt>
                <c:pt idx="7">
                  <c:v>80K &lt; 90K</c:v>
                </c:pt>
                <c:pt idx="8">
                  <c:v>90K &lt; 100K</c:v>
                </c:pt>
                <c:pt idx="9">
                  <c:v>&gt; 100K</c:v>
                </c:pt>
              </c:strCache>
            </c:strRef>
          </c:cat>
          <c:val>
            <c:numRef>
              <c:f>DATA!$K$3:$K$12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39</c:v>
                </c:pt>
                <c:pt idx="4">
                  <c:v>15</c:v>
                </c:pt>
                <c:pt idx="5">
                  <c:v>8</c:v>
                </c:pt>
                <c:pt idx="6">
                  <c:v>11</c:v>
                </c:pt>
                <c:pt idx="7">
                  <c:v>0</c:v>
                </c:pt>
                <c:pt idx="8">
                  <c:v>0</c:v>
                </c:pt>
                <c:pt idx="9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2"/>
        <c:axId val="194719248"/>
        <c:axId val="194719808"/>
      </c:barChart>
      <c:catAx>
        <c:axId val="1947192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4719808"/>
        <c:crosses val="autoZero"/>
        <c:auto val="1"/>
        <c:lblAlgn val="ctr"/>
        <c:lblOffset val="100"/>
        <c:noMultiLvlLbl val="0"/>
      </c:catAx>
      <c:valAx>
        <c:axId val="1947198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4719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>
      <a:outerShdw blurRad="50800" dist="38100" dir="5400000" algn="t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AVERAGE SALARY BY DEPARTMENT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bar"/>
        <c:grouping val="clustered"/>
        <c:varyColors val="1"/>
        <c:ser>
          <c:idx val="4"/>
          <c:order val="0"/>
          <c:tx>
            <c:strRef>
              <c:f>DATA!$O$16</c:f>
              <c:strCache>
                <c:ptCount val="1"/>
                <c:pt idx="0">
                  <c:v>AVG SALARY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DATA!$J$17:$J$28</c:f>
              <c:strCache>
                <c:ptCount val="12"/>
                <c:pt idx="0">
                  <c:v>Management</c:v>
                </c:pt>
                <c:pt idx="1">
                  <c:v>Account Service</c:v>
                </c:pt>
                <c:pt idx="2">
                  <c:v>Account Planning</c:v>
                </c:pt>
                <c:pt idx="3">
                  <c:v>Creative</c:v>
                </c:pt>
                <c:pt idx="4">
                  <c:v>Finance &amp; Accounts</c:v>
                </c:pt>
                <c:pt idx="5">
                  <c:v>Media Buying</c:v>
                </c:pt>
                <c:pt idx="6">
                  <c:v>Production</c:v>
                </c:pt>
                <c:pt idx="7">
                  <c:v>HR &amp; Facilities</c:v>
                </c:pt>
                <c:pt idx="8">
                  <c:v>Research</c:v>
                </c:pt>
                <c:pt idx="9">
                  <c:v>Web Development</c:v>
                </c:pt>
                <c:pt idx="10">
                  <c:v>IT</c:v>
                </c:pt>
                <c:pt idx="11">
                  <c:v>Traffic</c:v>
                </c:pt>
              </c:strCache>
            </c:strRef>
          </c:cat>
          <c:val>
            <c:numRef>
              <c:f>DATA!$O$17:$O$28</c:f>
              <c:numCache>
                <c:formatCode>_("$"* #,##0_);_("$"* \(#,##0\);_("$"* "-"??_);_(@_)</c:formatCode>
                <c:ptCount val="12"/>
                <c:pt idx="0">
                  <c:v>275148</c:v>
                </c:pt>
                <c:pt idx="1">
                  <c:v>43091</c:v>
                </c:pt>
                <c:pt idx="2">
                  <c:v>48200</c:v>
                </c:pt>
                <c:pt idx="3">
                  <c:v>59889</c:v>
                </c:pt>
                <c:pt idx="4">
                  <c:v>57000</c:v>
                </c:pt>
                <c:pt idx="5">
                  <c:v>48000</c:v>
                </c:pt>
                <c:pt idx="6">
                  <c:v>43714</c:v>
                </c:pt>
                <c:pt idx="7">
                  <c:v>61000</c:v>
                </c:pt>
                <c:pt idx="8">
                  <c:v>55000</c:v>
                </c:pt>
                <c:pt idx="9">
                  <c:v>75000</c:v>
                </c:pt>
                <c:pt idx="10">
                  <c:v>75000</c:v>
                </c:pt>
                <c:pt idx="11">
                  <c:v>62000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2"/>
        <c:axId val="194722048"/>
        <c:axId val="194722608"/>
      </c:barChart>
      <c:catAx>
        <c:axId val="19472204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4722608"/>
        <c:crosses val="autoZero"/>
        <c:auto val="1"/>
        <c:lblAlgn val="ctr"/>
        <c:lblOffset val="100"/>
        <c:noMultiLvlLbl val="0"/>
      </c:catAx>
      <c:valAx>
        <c:axId val="19472260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_);_(&quot;$&quot;* \(#,##0\);_(&quot;$&quot;* &quot;-&quot;??_);_(@_)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47220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>
      <a:outerShdw blurRad="50800" dist="38100" dir="5400000" algn="t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SALARY</a:t>
            </a:r>
            <a:r>
              <a:rPr lang="en-US" sz="1400" b="1" baseline="0"/>
              <a:t> BREAKDOWN BY DEPARTMENT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stacked"/>
        <c:varyColors val="1"/>
        <c:ser>
          <c:idx val="4"/>
          <c:order val="0"/>
          <c:tx>
            <c:strRef>
              <c:f>DATA!$K$16</c:f>
              <c:strCache>
                <c:ptCount val="1"/>
                <c:pt idx="0">
                  <c:v>SALARY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DATA!$J$17:$J$28</c:f>
              <c:strCache>
                <c:ptCount val="12"/>
                <c:pt idx="0">
                  <c:v>Management</c:v>
                </c:pt>
                <c:pt idx="1">
                  <c:v>Account Service</c:v>
                </c:pt>
                <c:pt idx="2">
                  <c:v>Account Planning</c:v>
                </c:pt>
                <c:pt idx="3">
                  <c:v>Creative</c:v>
                </c:pt>
                <c:pt idx="4">
                  <c:v>Finance &amp; Accounts</c:v>
                </c:pt>
                <c:pt idx="5">
                  <c:v>Media Buying</c:v>
                </c:pt>
                <c:pt idx="6">
                  <c:v>Production</c:v>
                </c:pt>
                <c:pt idx="7">
                  <c:v>HR &amp; Facilities</c:v>
                </c:pt>
                <c:pt idx="8">
                  <c:v>Research</c:v>
                </c:pt>
                <c:pt idx="9">
                  <c:v>Web Development</c:v>
                </c:pt>
                <c:pt idx="10">
                  <c:v>IT</c:v>
                </c:pt>
                <c:pt idx="11">
                  <c:v>Traffic</c:v>
                </c:pt>
              </c:strCache>
            </c:strRef>
          </c:cat>
          <c:val>
            <c:numRef>
              <c:f>DATA!$K$17:$K$28</c:f>
              <c:numCache>
                <c:formatCode>_("$"* #,##0_);_("$"* \(#,##0\);_("$"* "-"??_);_(@_)</c:formatCode>
                <c:ptCount val="12"/>
                <c:pt idx="0">
                  <c:v>1100591</c:v>
                </c:pt>
                <c:pt idx="1">
                  <c:v>474000</c:v>
                </c:pt>
                <c:pt idx="2">
                  <c:v>385600</c:v>
                </c:pt>
                <c:pt idx="3">
                  <c:v>539000</c:v>
                </c:pt>
                <c:pt idx="4">
                  <c:v>228000</c:v>
                </c:pt>
                <c:pt idx="5">
                  <c:v>288000</c:v>
                </c:pt>
                <c:pt idx="6">
                  <c:v>612000</c:v>
                </c:pt>
                <c:pt idx="7">
                  <c:v>244000</c:v>
                </c:pt>
                <c:pt idx="8">
                  <c:v>220000</c:v>
                </c:pt>
                <c:pt idx="9">
                  <c:v>375000</c:v>
                </c:pt>
                <c:pt idx="10">
                  <c:v>300000</c:v>
                </c:pt>
                <c:pt idx="11">
                  <c:v>248000</c:v>
                </c:pt>
              </c:numCache>
            </c:numRef>
          </c:val>
        </c:ser>
        <c:ser>
          <c:idx val="0"/>
          <c:order val="1"/>
          <c:tx>
            <c:strRef>
              <c:f>DATA!$L$16</c:f>
              <c:strCache>
                <c:ptCount val="1"/>
                <c:pt idx="0">
                  <c:v>BONUS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DATA!$J$17:$J$28</c:f>
              <c:strCache>
                <c:ptCount val="12"/>
                <c:pt idx="0">
                  <c:v>Management</c:v>
                </c:pt>
                <c:pt idx="1">
                  <c:v>Account Service</c:v>
                </c:pt>
                <c:pt idx="2">
                  <c:v>Account Planning</c:v>
                </c:pt>
                <c:pt idx="3">
                  <c:v>Creative</c:v>
                </c:pt>
                <c:pt idx="4">
                  <c:v>Finance &amp; Accounts</c:v>
                </c:pt>
                <c:pt idx="5">
                  <c:v>Media Buying</c:v>
                </c:pt>
                <c:pt idx="6">
                  <c:v>Production</c:v>
                </c:pt>
                <c:pt idx="7">
                  <c:v>HR &amp; Facilities</c:v>
                </c:pt>
                <c:pt idx="8">
                  <c:v>Research</c:v>
                </c:pt>
                <c:pt idx="9">
                  <c:v>Web Development</c:v>
                </c:pt>
                <c:pt idx="10">
                  <c:v>IT</c:v>
                </c:pt>
                <c:pt idx="11">
                  <c:v>Traffic</c:v>
                </c:pt>
              </c:strCache>
            </c:strRef>
          </c:cat>
          <c:val>
            <c:numRef>
              <c:f>DATA!$L$17:$L$28</c:f>
              <c:numCache>
                <c:formatCode>_("$"* #,##0_);_("$"* \(#,##0\);_("$"* "-"??_);_(@_)</c:formatCode>
                <c:ptCount val="12"/>
                <c:pt idx="0">
                  <c:v>0</c:v>
                </c:pt>
                <c:pt idx="1">
                  <c:v>22000</c:v>
                </c:pt>
                <c:pt idx="2">
                  <c:v>16000</c:v>
                </c:pt>
                <c:pt idx="3">
                  <c:v>18000</c:v>
                </c:pt>
                <c:pt idx="4">
                  <c:v>8000</c:v>
                </c:pt>
                <c:pt idx="5">
                  <c:v>12000</c:v>
                </c:pt>
                <c:pt idx="6">
                  <c:v>28000</c:v>
                </c:pt>
                <c:pt idx="7">
                  <c:v>8000</c:v>
                </c:pt>
                <c:pt idx="8">
                  <c:v>8000</c:v>
                </c:pt>
                <c:pt idx="9">
                  <c:v>10000</c:v>
                </c:pt>
                <c:pt idx="10">
                  <c:v>8000</c:v>
                </c:pt>
                <c:pt idx="11">
                  <c:v>8000</c:v>
                </c:pt>
              </c:numCache>
            </c:numRef>
          </c:val>
        </c:ser>
        <c:ser>
          <c:idx val="1"/>
          <c:order val="2"/>
          <c:tx>
            <c:strRef>
              <c:f>DATA!$M$16</c:f>
              <c:strCache>
                <c:ptCount val="1"/>
                <c:pt idx="0">
                  <c:v>OVERTIME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DATA!$J$17:$J$28</c:f>
              <c:strCache>
                <c:ptCount val="12"/>
                <c:pt idx="0">
                  <c:v>Management</c:v>
                </c:pt>
                <c:pt idx="1">
                  <c:v>Account Service</c:v>
                </c:pt>
                <c:pt idx="2">
                  <c:v>Account Planning</c:v>
                </c:pt>
                <c:pt idx="3">
                  <c:v>Creative</c:v>
                </c:pt>
                <c:pt idx="4">
                  <c:v>Finance &amp; Accounts</c:v>
                </c:pt>
                <c:pt idx="5">
                  <c:v>Media Buying</c:v>
                </c:pt>
                <c:pt idx="6">
                  <c:v>Production</c:v>
                </c:pt>
                <c:pt idx="7">
                  <c:v>HR &amp; Facilities</c:v>
                </c:pt>
                <c:pt idx="8">
                  <c:v>Research</c:v>
                </c:pt>
                <c:pt idx="9">
                  <c:v>Web Development</c:v>
                </c:pt>
                <c:pt idx="10">
                  <c:v>IT</c:v>
                </c:pt>
                <c:pt idx="11">
                  <c:v>Traffic</c:v>
                </c:pt>
              </c:strCache>
            </c:strRef>
          </c:cat>
          <c:val>
            <c:numRef>
              <c:f>DATA!$M$17:$M$28</c:f>
              <c:numCache>
                <c:formatCode>_("$"* #,##0_);_("$"* \(#,##0\);_("$"*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4400</c:v>
                </c:pt>
                <c:pt idx="4">
                  <c:v>0</c:v>
                </c:pt>
                <c:pt idx="5">
                  <c:v>0</c:v>
                </c:pt>
                <c:pt idx="6">
                  <c:v>13500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20000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2"/>
        <c:overlap val="100"/>
        <c:axId val="195632960"/>
        <c:axId val="195633520"/>
      </c:barChart>
      <c:catAx>
        <c:axId val="195632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5633520"/>
        <c:crosses val="autoZero"/>
        <c:auto val="1"/>
        <c:lblAlgn val="ctr"/>
        <c:lblOffset val="100"/>
        <c:noMultiLvlLbl val="0"/>
      </c:catAx>
      <c:valAx>
        <c:axId val="19563352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_);_(&quot;$&quot;* \(#,##0\);_(&quot;$&quot;* &quot;-&quot;??_);_(@_)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5632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018389719113297"/>
          <c:y val="0.42356637238527001"/>
          <c:w val="0.12685013846526899"/>
          <c:h val="0.1833973594209810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>
      <a:outerShdw blurRad="50800" dist="38100" dir="5400000" algn="t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1.tiff"/><Relationship Id="rId1" Type="http://schemas.openxmlformats.org/officeDocument/2006/relationships/hyperlink" Target="https://www.smartsheet.com/try-it?trp=8673&amp;lpv=human+resources+dashboard+template&amp;lx=FhMOLwmv6G8RaaSSiSry1g&amp;utm_source=integrated+content&amp;utm_campaign=/sample-dashboard-templates-roundup&amp;utm_medium=human+resources+dashboard+template" TargetMode="Externa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1</xdr:row>
      <xdr:rowOff>15081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6459200" cy="133588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</xdr:row>
      <xdr:rowOff>0</xdr:rowOff>
    </xdr:from>
    <xdr:to>
      <xdr:col>4</xdr:col>
      <xdr:colOff>952500</xdr:colOff>
      <xdr:row>2</xdr:row>
      <xdr:rowOff>5029200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1257300</xdr:colOff>
      <xdr:row>2</xdr:row>
      <xdr:rowOff>0</xdr:rowOff>
    </xdr:from>
    <xdr:to>
      <xdr:col>7</xdr:col>
      <xdr:colOff>2235200</xdr:colOff>
      <xdr:row>2</xdr:row>
      <xdr:rowOff>5029200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4</xdr:row>
      <xdr:rowOff>0</xdr:rowOff>
    </xdr:from>
    <xdr:to>
      <xdr:col>4</xdr:col>
      <xdr:colOff>977900</xdr:colOff>
      <xdr:row>4</xdr:row>
      <xdr:rowOff>5029200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1270000</xdr:colOff>
      <xdr:row>3</xdr:row>
      <xdr:rowOff>190500</xdr:rowOff>
    </xdr:from>
    <xdr:to>
      <xdr:col>7</xdr:col>
      <xdr:colOff>2247900</xdr:colOff>
      <xdr:row>4</xdr:row>
      <xdr:rowOff>5016500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Marquee">
      <a:dk1>
        <a:srgbClr val="000000"/>
      </a:dk1>
      <a:lt1>
        <a:sysClr val="window" lastClr="FFFFFF"/>
      </a:lt1>
      <a:dk2>
        <a:srgbClr val="5E5E5E"/>
      </a:dk2>
      <a:lt2>
        <a:srgbClr val="DDDDDD"/>
      </a:lt2>
      <a:accent1>
        <a:srgbClr val="418AB3"/>
      </a:accent1>
      <a:accent2>
        <a:srgbClr val="A6B727"/>
      </a:accent2>
      <a:accent3>
        <a:srgbClr val="F69200"/>
      </a:accent3>
      <a:accent4>
        <a:srgbClr val="838383"/>
      </a:accent4>
      <a:accent5>
        <a:srgbClr val="FEC306"/>
      </a:accent5>
      <a:accent6>
        <a:srgbClr val="DF5327"/>
      </a:accent6>
      <a:hlink>
        <a:srgbClr val="F59E00"/>
      </a:hlink>
      <a:folHlink>
        <a:srgbClr val="B2B2B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I6"/>
  <sheetViews>
    <sheetView showGridLines="0" tabSelected="1" zoomScale="90" zoomScaleNormal="90" workbookViewId="0">
      <pane ySplit="1" topLeftCell="A2" activePane="bottomLeft" state="frozen"/>
      <selection pane="bottomLeft" activeCell="M5" sqref="M5"/>
    </sheetView>
  </sheetViews>
  <sheetFormatPr defaultColWidth="10.796875" defaultRowHeight="15" x14ac:dyDescent="0.25"/>
  <cols>
    <col min="1" max="1" width="3" style="1" customWidth="1"/>
    <col min="2" max="8" width="30" style="1" customWidth="1"/>
    <col min="9" max="9" width="3" style="1" customWidth="1"/>
    <col min="10" max="16384" width="10.796875" style="1"/>
  </cols>
  <sheetData>
    <row r="1" spans="1:9" ht="103.95" customHeight="1" x14ac:dyDescent="0.25"/>
    <row r="2" spans="1:9" ht="46.05" customHeight="1" x14ac:dyDescent="0.25">
      <c r="A2" s="3"/>
      <c r="B2" s="4" t="s">
        <v>0</v>
      </c>
      <c r="C2" s="4"/>
      <c r="D2" s="4"/>
      <c r="E2" s="4"/>
      <c r="F2" s="3"/>
      <c r="G2" s="3"/>
      <c r="H2" s="3"/>
      <c r="I2" s="3"/>
    </row>
    <row r="3" spans="1:9" ht="409.05" customHeight="1" x14ac:dyDescent="0.25">
      <c r="A3" s="3"/>
      <c r="B3" s="4"/>
      <c r="C3" s="4"/>
      <c r="D3" s="4"/>
      <c r="E3" s="4"/>
      <c r="F3" s="3"/>
      <c r="G3" s="3"/>
      <c r="H3" s="3"/>
      <c r="I3" s="3"/>
    </row>
    <row r="4" spans="1:9" x14ac:dyDescent="0.25">
      <c r="A4" s="3"/>
      <c r="B4" s="3"/>
      <c r="C4" s="3"/>
      <c r="D4" s="3"/>
      <c r="E4" s="3"/>
      <c r="F4" s="3"/>
      <c r="G4" s="3"/>
      <c r="H4" s="3"/>
      <c r="I4" s="3"/>
    </row>
    <row r="5" spans="1:9" ht="409.05" customHeight="1" x14ac:dyDescent="0.25">
      <c r="A5" s="3"/>
      <c r="B5" s="4"/>
      <c r="C5" s="4"/>
      <c r="D5" s="4"/>
      <c r="E5" s="4"/>
      <c r="F5" s="3"/>
      <c r="G5" s="3"/>
      <c r="H5" s="3"/>
      <c r="I5" s="3"/>
    </row>
    <row r="6" spans="1:9" x14ac:dyDescent="0.25">
      <c r="A6" s="3"/>
      <c r="B6" s="3"/>
      <c r="C6" s="3"/>
      <c r="D6" s="3"/>
      <c r="E6" s="3"/>
      <c r="F6" s="3"/>
      <c r="G6" s="3"/>
      <c r="H6" s="3"/>
      <c r="I6" s="3"/>
    </row>
  </sheetData>
  <pageMargins left="0.7" right="0.7" top="0.75" bottom="0.75" header="0.3" footer="0.3"/>
  <pageSetup orientation="portrait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O83"/>
  <sheetViews>
    <sheetView showGridLines="0" workbookViewId="0">
      <selection activeCell="B3" sqref="B3"/>
    </sheetView>
  </sheetViews>
  <sheetFormatPr defaultColWidth="11.19921875" defaultRowHeight="15.6" x14ac:dyDescent="0.3"/>
  <cols>
    <col min="1" max="1" width="3" style="7" customWidth="1"/>
    <col min="2" max="2" width="15.296875" customWidth="1"/>
    <col min="3" max="3" width="16.296875" customWidth="1"/>
    <col min="4" max="4" width="15" customWidth="1"/>
    <col min="5" max="5" width="18.19921875" customWidth="1"/>
    <col min="6" max="8" width="15" customWidth="1"/>
    <col min="9" max="9" width="9.296875" customWidth="1"/>
    <col min="10" max="14" width="18" style="24" customWidth="1"/>
    <col min="15" max="15" width="18" customWidth="1"/>
  </cols>
  <sheetData>
    <row r="1" spans="1:15" s="5" customFormat="1" ht="46.05" customHeight="1" x14ac:dyDescent="0.25">
      <c r="B1" s="8" t="s">
        <v>1</v>
      </c>
      <c r="C1" s="8"/>
      <c r="D1" s="8"/>
      <c r="E1" s="8"/>
      <c r="J1" s="23"/>
      <c r="K1" s="23"/>
      <c r="L1" s="23"/>
      <c r="M1" s="23"/>
      <c r="N1" s="23"/>
    </row>
    <row r="2" spans="1:15" s="2" customFormat="1" ht="36" customHeight="1" x14ac:dyDescent="0.3">
      <c r="A2" s="6"/>
      <c r="B2" s="28" t="s">
        <v>2</v>
      </c>
      <c r="C2" s="28" t="s">
        <v>3</v>
      </c>
      <c r="D2" s="29" t="s">
        <v>4</v>
      </c>
      <c r="E2" s="28" t="s">
        <v>5</v>
      </c>
      <c r="F2" s="29" t="s">
        <v>18</v>
      </c>
      <c r="G2" s="28" t="s">
        <v>19</v>
      </c>
      <c r="H2" s="30" t="s">
        <v>20</v>
      </c>
      <c r="J2" s="34" t="s">
        <v>100</v>
      </c>
      <c r="K2" s="35"/>
    </row>
    <row r="3" spans="1:15" s="1" customFormat="1" ht="18" customHeight="1" x14ac:dyDescent="0.3">
      <c r="A3" s="5"/>
      <c r="B3" s="31">
        <v>513076</v>
      </c>
      <c r="C3" s="31" t="s">
        <v>23</v>
      </c>
      <c r="D3" s="14">
        <v>42923</v>
      </c>
      <c r="E3" s="15" t="s">
        <v>17</v>
      </c>
      <c r="F3" s="13">
        <v>370834</v>
      </c>
      <c r="G3" s="13">
        <v>0</v>
      </c>
      <c r="H3" s="13">
        <v>0</v>
      </c>
      <c r="J3" s="17" t="s">
        <v>101</v>
      </c>
      <c r="K3" s="18">
        <f>COUNTIF(F3:F79, "&lt;20000")</f>
        <v>0</v>
      </c>
      <c r="L3" s="22"/>
      <c r="M3" s="22"/>
      <c r="N3" s="22"/>
    </row>
    <row r="4" spans="1:15" s="1" customFormat="1" ht="18" customHeight="1" x14ac:dyDescent="0.3">
      <c r="A4" s="5"/>
      <c r="B4" s="31">
        <v>390362</v>
      </c>
      <c r="C4" s="31" t="s">
        <v>24</v>
      </c>
      <c r="D4" s="14">
        <v>42924</v>
      </c>
      <c r="E4" s="15" t="s">
        <v>17</v>
      </c>
      <c r="F4" s="13">
        <v>247324</v>
      </c>
      <c r="G4" s="13">
        <v>0</v>
      </c>
      <c r="H4" s="13">
        <v>0</v>
      </c>
      <c r="J4" s="17" t="s">
        <v>102</v>
      </c>
      <c r="K4" s="18">
        <f>COUNTIFS(F3:F79, "&gt;=20000", F3:F79, "&lt;=30000")</f>
        <v>0</v>
      </c>
      <c r="L4" s="22"/>
      <c r="M4" s="22"/>
      <c r="N4" s="22"/>
    </row>
    <row r="5" spans="1:15" s="1" customFormat="1" ht="18" customHeight="1" x14ac:dyDescent="0.3">
      <c r="A5" s="5"/>
      <c r="B5" s="31">
        <v>378723</v>
      </c>
      <c r="C5" s="31" t="s">
        <v>25</v>
      </c>
      <c r="D5" s="14">
        <v>42925</v>
      </c>
      <c r="E5" s="15" t="s">
        <v>17</v>
      </c>
      <c r="F5" s="13">
        <v>237385</v>
      </c>
      <c r="G5" s="13">
        <v>0</v>
      </c>
      <c r="H5" s="13">
        <v>0</v>
      </c>
      <c r="J5" s="17" t="s">
        <v>103</v>
      </c>
      <c r="K5" s="18">
        <f>COUNTIFS(F3:F79, "&gt;=30001", F3:F79, "&lt;=40000")</f>
        <v>0</v>
      </c>
      <c r="L5" s="22"/>
      <c r="M5" s="22"/>
      <c r="N5" s="22"/>
    </row>
    <row r="6" spans="1:15" s="1" customFormat="1" ht="18" customHeight="1" x14ac:dyDescent="0.3">
      <c r="A6" s="5"/>
      <c r="B6" s="31">
        <v>444407</v>
      </c>
      <c r="C6" s="31" t="s">
        <v>26</v>
      </c>
      <c r="D6" s="14">
        <v>42926</v>
      </c>
      <c r="E6" s="15" t="s">
        <v>17</v>
      </c>
      <c r="F6" s="13">
        <v>245048</v>
      </c>
      <c r="G6" s="13">
        <v>0</v>
      </c>
      <c r="H6" s="13">
        <v>0</v>
      </c>
      <c r="J6" s="17" t="s">
        <v>105</v>
      </c>
      <c r="K6" s="18">
        <f>COUNTIFS(F3:F79, "&gt;=40001", F3:F79, "&lt;=50000")</f>
        <v>39</v>
      </c>
      <c r="L6" s="22"/>
      <c r="M6" s="22"/>
      <c r="N6" s="22"/>
    </row>
    <row r="7" spans="1:15" s="1" customFormat="1" ht="18" customHeight="1" x14ac:dyDescent="0.3">
      <c r="A7" s="5"/>
      <c r="B7" s="31">
        <v>438389</v>
      </c>
      <c r="C7" s="31" t="s">
        <v>27</v>
      </c>
      <c r="D7" s="14">
        <v>42927</v>
      </c>
      <c r="E7" s="15" t="s">
        <v>14</v>
      </c>
      <c r="F7" s="13">
        <v>42000</v>
      </c>
      <c r="G7" s="13">
        <v>2000</v>
      </c>
      <c r="H7" s="13">
        <v>0</v>
      </c>
      <c r="J7" s="17" t="s">
        <v>104</v>
      </c>
      <c r="K7" s="18">
        <f>COUNTIFS(F3:F79, "&gt;=50001", F3:F79, "&lt;=60000")</f>
        <v>15</v>
      </c>
      <c r="L7" s="22"/>
      <c r="M7" s="22"/>
      <c r="N7" s="22"/>
    </row>
    <row r="8" spans="1:15" s="1" customFormat="1" ht="18" customHeight="1" x14ac:dyDescent="0.3">
      <c r="A8" s="5"/>
      <c r="B8" s="31">
        <v>443122</v>
      </c>
      <c r="C8" s="31" t="s">
        <v>28</v>
      </c>
      <c r="D8" s="14">
        <v>42928</v>
      </c>
      <c r="E8" s="15" t="s">
        <v>14</v>
      </c>
      <c r="F8" s="13">
        <v>42000</v>
      </c>
      <c r="G8" s="13">
        <v>2000</v>
      </c>
      <c r="H8" s="13">
        <v>0</v>
      </c>
      <c r="J8" s="17" t="s">
        <v>106</v>
      </c>
      <c r="K8" s="18">
        <f>COUNTIFS(F3:F79, "&gt;=60001", F3:F79, "&lt;=70000")</f>
        <v>8</v>
      </c>
      <c r="L8" s="22"/>
      <c r="M8" s="22"/>
      <c r="N8" s="22"/>
    </row>
    <row r="9" spans="1:15" s="1" customFormat="1" ht="18" customHeight="1" x14ac:dyDescent="0.3">
      <c r="A9" s="5"/>
      <c r="B9" s="31">
        <v>509063</v>
      </c>
      <c r="C9" s="31" t="s">
        <v>29</v>
      </c>
      <c r="D9" s="14">
        <v>42929</v>
      </c>
      <c r="E9" s="15" t="s">
        <v>14</v>
      </c>
      <c r="F9" s="13">
        <v>42000</v>
      </c>
      <c r="G9" s="13">
        <v>2000</v>
      </c>
      <c r="H9" s="13">
        <v>0</v>
      </c>
      <c r="J9" s="17" t="s">
        <v>107</v>
      </c>
      <c r="K9" s="18">
        <f>COUNTIFS(F3:F79, "&gt;=70001", F3:F79, "&lt;=80000")</f>
        <v>11</v>
      </c>
      <c r="L9" s="22"/>
      <c r="M9" s="22"/>
      <c r="N9" s="22"/>
    </row>
    <row r="10" spans="1:15" s="1" customFormat="1" ht="18" customHeight="1" x14ac:dyDescent="0.3">
      <c r="A10" s="5"/>
      <c r="B10" s="31">
        <v>397561</v>
      </c>
      <c r="C10" s="31" t="s">
        <v>30</v>
      </c>
      <c r="D10" s="14">
        <v>42930</v>
      </c>
      <c r="E10" s="15" t="s">
        <v>14</v>
      </c>
      <c r="F10" s="13">
        <v>42000</v>
      </c>
      <c r="G10" s="13">
        <v>2000</v>
      </c>
      <c r="H10" s="13">
        <v>0</v>
      </c>
      <c r="J10" s="17" t="s">
        <v>108</v>
      </c>
      <c r="K10" s="18">
        <f>COUNTIFS(F3:F79, "&gt;=80001", F3:F79, "&lt;=90000")</f>
        <v>0</v>
      </c>
      <c r="L10" s="22"/>
      <c r="M10" s="22"/>
      <c r="N10" s="22"/>
    </row>
    <row r="11" spans="1:15" s="1" customFormat="1" ht="18" customHeight="1" x14ac:dyDescent="0.3">
      <c r="A11" s="5"/>
      <c r="B11" s="31">
        <v>555048</v>
      </c>
      <c r="C11" s="31" t="s">
        <v>31</v>
      </c>
      <c r="D11" s="14">
        <v>42931</v>
      </c>
      <c r="E11" s="15" t="s">
        <v>14</v>
      </c>
      <c r="F11" s="13">
        <v>42000</v>
      </c>
      <c r="G11" s="13">
        <v>2000</v>
      </c>
      <c r="H11" s="13">
        <v>0</v>
      </c>
      <c r="J11" s="17" t="s">
        <v>109</v>
      </c>
      <c r="K11" s="18">
        <f>COUNTIFS(F3:F79, "&gt;=90001", F3:F79, "&lt;=100000")</f>
        <v>0</v>
      </c>
      <c r="L11" s="22"/>
      <c r="M11" s="22"/>
      <c r="N11" s="22"/>
    </row>
    <row r="12" spans="1:15" s="1" customFormat="1" ht="18" customHeight="1" x14ac:dyDescent="0.3">
      <c r="A12" s="5"/>
      <c r="B12" s="31">
        <v>435359</v>
      </c>
      <c r="C12" s="31" t="s">
        <v>32</v>
      </c>
      <c r="D12" s="14">
        <v>42932</v>
      </c>
      <c r="E12" s="15" t="s">
        <v>14</v>
      </c>
      <c r="F12" s="13">
        <v>42000</v>
      </c>
      <c r="G12" s="13">
        <v>2000</v>
      </c>
      <c r="H12" s="13">
        <v>0</v>
      </c>
      <c r="J12" s="17" t="s">
        <v>110</v>
      </c>
      <c r="K12" s="18">
        <f>COUNTIF(F3:F79, "&gt;=100001")</f>
        <v>4</v>
      </c>
      <c r="L12" s="22"/>
      <c r="M12" s="22"/>
      <c r="N12" s="22"/>
    </row>
    <row r="13" spans="1:15" s="1" customFormat="1" ht="18" customHeight="1" x14ac:dyDescent="0.3">
      <c r="A13" s="5"/>
      <c r="B13" s="31">
        <v>453271</v>
      </c>
      <c r="C13" s="31" t="s">
        <v>33</v>
      </c>
      <c r="D13" s="14">
        <v>42933</v>
      </c>
      <c r="E13" s="15" t="s">
        <v>14</v>
      </c>
      <c r="F13" s="13">
        <v>42000</v>
      </c>
      <c r="G13" s="13">
        <v>2000</v>
      </c>
      <c r="H13" s="13">
        <v>0</v>
      </c>
      <c r="J13" s="22"/>
      <c r="K13" s="19">
        <f>SUM(K3:K12)</f>
        <v>77</v>
      </c>
      <c r="L13" s="22"/>
      <c r="M13" s="22"/>
      <c r="N13" s="22"/>
    </row>
    <row r="14" spans="1:15" s="1" customFormat="1" ht="18" customHeight="1" x14ac:dyDescent="0.3">
      <c r="A14" s="5"/>
      <c r="B14" s="31">
        <v>464630</v>
      </c>
      <c r="C14" s="31" t="s">
        <v>34</v>
      </c>
      <c r="D14" s="14">
        <v>42934</v>
      </c>
      <c r="E14" s="15" t="s">
        <v>14</v>
      </c>
      <c r="F14" s="13">
        <v>45000</v>
      </c>
      <c r="G14" s="13">
        <v>2000</v>
      </c>
      <c r="H14" s="13">
        <v>0</v>
      </c>
      <c r="J14" s="22"/>
      <c r="K14" s="22"/>
      <c r="L14" s="22"/>
      <c r="M14" s="22"/>
      <c r="N14" s="22"/>
    </row>
    <row r="15" spans="1:15" s="1" customFormat="1" ht="18" customHeight="1" x14ac:dyDescent="0.3">
      <c r="A15" s="5"/>
      <c r="B15" s="31">
        <v>519760</v>
      </c>
      <c r="C15" s="31" t="s">
        <v>35</v>
      </c>
      <c r="D15" s="14">
        <v>42935</v>
      </c>
      <c r="E15" s="15" t="s">
        <v>14</v>
      </c>
      <c r="F15" s="13">
        <v>45000</v>
      </c>
      <c r="G15" s="13">
        <v>2000</v>
      </c>
      <c r="H15" s="13">
        <v>0</v>
      </c>
      <c r="J15" s="32" t="s">
        <v>111</v>
      </c>
      <c r="K15" s="33"/>
      <c r="L15" s="33"/>
      <c r="M15" s="33"/>
      <c r="N15" s="33"/>
      <c r="O15" s="33"/>
    </row>
    <row r="16" spans="1:15" s="1" customFormat="1" ht="18" customHeight="1" x14ac:dyDescent="0.3">
      <c r="A16" s="5"/>
      <c r="B16" s="31">
        <v>442969</v>
      </c>
      <c r="C16" s="31" t="s">
        <v>36</v>
      </c>
      <c r="D16" s="14">
        <v>42936</v>
      </c>
      <c r="E16" s="15" t="s">
        <v>14</v>
      </c>
      <c r="F16" s="13">
        <v>45000</v>
      </c>
      <c r="G16" s="13">
        <v>2000</v>
      </c>
      <c r="H16" s="13">
        <v>0</v>
      </c>
      <c r="J16" s="25" t="s">
        <v>114</v>
      </c>
      <c r="K16" s="25" t="s">
        <v>18</v>
      </c>
      <c r="L16" s="25" t="s">
        <v>19</v>
      </c>
      <c r="M16" s="25" t="s">
        <v>20</v>
      </c>
      <c r="N16" s="25" t="s">
        <v>112</v>
      </c>
      <c r="O16" s="25" t="s">
        <v>113</v>
      </c>
    </row>
    <row r="17" spans="1:15" s="1" customFormat="1" ht="18" customHeight="1" x14ac:dyDescent="0.3">
      <c r="A17" s="5"/>
      <c r="B17" s="31">
        <v>512184</v>
      </c>
      <c r="C17" s="31" t="s">
        <v>37</v>
      </c>
      <c r="D17" s="14">
        <v>42937</v>
      </c>
      <c r="E17" s="15" t="s">
        <v>14</v>
      </c>
      <c r="F17" s="13">
        <v>45000</v>
      </c>
      <c r="G17" s="13">
        <v>2000</v>
      </c>
      <c r="H17" s="13">
        <v>0</v>
      </c>
      <c r="J17" s="26" t="s">
        <v>17</v>
      </c>
      <c r="K17" s="27">
        <f>SUMIF(E3:E79,J17,F3:F79)</f>
        <v>1100591</v>
      </c>
      <c r="L17" s="27">
        <f>SUMIF(E3:E79,J17,G3:G79)</f>
        <v>0</v>
      </c>
      <c r="M17" s="27">
        <f>SUMIF(E3:E79,J17,H3:H79)</f>
        <v>0</v>
      </c>
      <c r="N17" s="26">
        <f>COUNTIF(E3:E79,"="&amp;J17)</f>
        <v>4</v>
      </c>
      <c r="O17" s="27">
        <f>ROUND(K17/N17,0)</f>
        <v>275148</v>
      </c>
    </row>
    <row r="18" spans="1:15" s="1" customFormat="1" ht="18" customHeight="1" x14ac:dyDescent="0.3">
      <c r="A18" s="5"/>
      <c r="B18" s="31">
        <v>393786</v>
      </c>
      <c r="C18" s="31" t="s">
        <v>38</v>
      </c>
      <c r="D18" s="14">
        <v>42938</v>
      </c>
      <c r="E18" s="15" t="s">
        <v>13</v>
      </c>
      <c r="F18" s="13">
        <v>48200</v>
      </c>
      <c r="G18" s="13">
        <v>2000</v>
      </c>
      <c r="H18" s="13">
        <v>0</v>
      </c>
      <c r="J18" s="26" t="s">
        <v>14</v>
      </c>
      <c r="K18" s="27">
        <f>SUMIF(E3:E79,J18,F3:F79)</f>
        <v>474000</v>
      </c>
      <c r="L18" s="27">
        <f>SUMIF(E3:E79,J18,G3:G79)</f>
        <v>22000</v>
      </c>
      <c r="M18" s="27">
        <f>SUMIF(E3:E79,J18,H3:H79)</f>
        <v>0</v>
      </c>
      <c r="N18" s="26">
        <f>COUNTIF(E2:E78,"="&amp;J18)</f>
        <v>11</v>
      </c>
      <c r="O18" s="27">
        <f t="shared" ref="O18:O28" si="0">ROUND(K18/N18,0)</f>
        <v>43091</v>
      </c>
    </row>
    <row r="19" spans="1:15" s="5" customFormat="1" ht="18" customHeight="1" x14ac:dyDescent="0.3">
      <c r="B19" s="31">
        <v>355232</v>
      </c>
      <c r="C19" s="31" t="s">
        <v>39</v>
      </c>
      <c r="D19" s="14">
        <v>42939</v>
      </c>
      <c r="E19" s="15" t="s">
        <v>13</v>
      </c>
      <c r="F19" s="13">
        <v>48200</v>
      </c>
      <c r="G19" s="13">
        <v>2000</v>
      </c>
      <c r="H19" s="13">
        <v>0</v>
      </c>
      <c r="J19" s="26" t="s">
        <v>13</v>
      </c>
      <c r="K19" s="27">
        <f>SUMIF(E3:E79,J19,F3:F79)</f>
        <v>385600</v>
      </c>
      <c r="L19" s="27">
        <f>SUMIF(E3:E79,J19,G3:G79)</f>
        <v>16000</v>
      </c>
      <c r="M19" s="27">
        <f>SUMIF(E3:E79,J19,H3:H79)</f>
        <v>0</v>
      </c>
      <c r="N19" s="26">
        <f>COUNTIF(E3:E79,"="&amp;J19)</f>
        <v>8</v>
      </c>
      <c r="O19" s="27">
        <f t="shared" si="0"/>
        <v>48200</v>
      </c>
    </row>
    <row r="20" spans="1:15" s="11" customFormat="1" ht="18" customHeight="1" x14ac:dyDescent="0.3">
      <c r="A20" s="10"/>
      <c r="B20" s="31">
        <v>420444</v>
      </c>
      <c r="C20" s="31" t="s">
        <v>40</v>
      </c>
      <c r="D20" s="14">
        <v>42940</v>
      </c>
      <c r="E20" s="15" t="s">
        <v>13</v>
      </c>
      <c r="F20" s="13">
        <v>48200</v>
      </c>
      <c r="G20" s="13">
        <v>2000</v>
      </c>
      <c r="H20" s="13">
        <v>0</v>
      </c>
      <c r="J20" s="26" t="s">
        <v>12</v>
      </c>
      <c r="K20" s="27">
        <f>SUMIF(E3:E79,J20,F3:F79)</f>
        <v>539000</v>
      </c>
      <c r="L20" s="27">
        <f>SUMIF(E3:E79,J20,G3:G79)</f>
        <v>18000</v>
      </c>
      <c r="M20" s="27">
        <f>SUMIF(E3:E79,J20,H3:H79)</f>
        <v>4400</v>
      </c>
      <c r="N20" s="26">
        <f>COUNTIF(E3:E79,"="&amp;J20)</f>
        <v>9</v>
      </c>
      <c r="O20" s="27">
        <f t="shared" si="0"/>
        <v>59889</v>
      </c>
    </row>
    <row r="21" spans="1:15" ht="18" customHeight="1" x14ac:dyDescent="0.3">
      <c r="B21" s="31">
        <v>380553</v>
      </c>
      <c r="C21" s="31" t="s">
        <v>41</v>
      </c>
      <c r="D21" s="14">
        <v>42941</v>
      </c>
      <c r="E21" s="15" t="s">
        <v>13</v>
      </c>
      <c r="F21" s="13">
        <v>48200</v>
      </c>
      <c r="G21" s="13">
        <v>2000</v>
      </c>
      <c r="H21" s="13">
        <v>0</v>
      </c>
      <c r="J21" s="26" t="s">
        <v>11</v>
      </c>
      <c r="K21" s="27">
        <f>SUMIF(E3:E79,J21,F3:F79)</f>
        <v>228000</v>
      </c>
      <c r="L21" s="27">
        <f>SUMIF(E3:E79,J21,G3:G79)</f>
        <v>8000</v>
      </c>
      <c r="M21" s="27">
        <f>SUMIF(E3:E79,J21,H3:H79)</f>
        <v>0</v>
      </c>
      <c r="N21" s="26">
        <f>COUNTIF(E3:E79,"="&amp;J21)</f>
        <v>4</v>
      </c>
      <c r="O21" s="27">
        <f t="shared" si="0"/>
        <v>57000</v>
      </c>
    </row>
    <row r="22" spans="1:15" ht="18" customHeight="1" x14ac:dyDescent="0.3">
      <c r="B22" s="31">
        <v>427151</v>
      </c>
      <c r="C22" s="31" t="s">
        <v>42</v>
      </c>
      <c r="D22" s="14">
        <v>42942</v>
      </c>
      <c r="E22" s="15" t="s">
        <v>13</v>
      </c>
      <c r="F22" s="13">
        <v>48200</v>
      </c>
      <c r="G22" s="13">
        <v>2000</v>
      </c>
      <c r="H22" s="13">
        <v>0</v>
      </c>
      <c r="J22" s="26" t="s">
        <v>10</v>
      </c>
      <c r="K22" s="27">
        <f>SUMIF(E3:E79,J22,F3:F79)</f>
        <v>288000</v>
      </c>
      <c r="L22" s="27">
        <f>SUMIF(E3:E79,J22,G3:G79)</f>
        <v>12000</v>
      </c>
      <c r="M22" s="27">
        <f>SUMIF(E3:E79,J22,H3:H79)</f>
        <v>0</v>
      </c>
      <c r="N22" s="26">
        <f>COUNTIF(E3:E79,"="&amp;J22)</f>
        <v>6</v>
      </c>
      <c r="O22" s="27">
        <f t="shared" si="0"/>
        <v>48000</v>
      </c>
    </row>
    <row r="23" spans="1:15" ht="18" customHeight="1" x14ac:dyDescent="0.3">
      <c r="B23" s="31">
        <v>547926</v>
      </c>
      <c r="C23" s="31" t="s">
        <v>43</v>
      </c>
      <c r="D23" s="14">
        <v>42943</v>
      </c>
      <c r="E23" s="15" t="s">
        <v>13</v>
      </c>
      <c r="F23" s="13">
        <v>48200</v>
      </c>
      <c r="G23" s="13">
        <v>2000</v>
      </c>
      <c r="H23" s="13">
        <v>0</v>
      </c>
      <c r="J23" s="26" t="s">
        <v>9</v>
      </c>
      <c r="K23" s="27">
        <f>SUMIF(E3:E79,J23,F3:F79)</f>
        <v>612000</v>
      </c>
      <c r="L23" s="27">
        <f>SUMIF(E3:E79,J23,G3:G79)</f>
        <v>28000</v>
      </c>
      <c r="M23" s="27">
        <f>SUMIF(E3:E79,J23,H3:H79)</f>
        <v>13500</v>
      </c>
      <c r="N23" s="26">
        <f>COUNTIF(E3:E79,"="&amp;J23)</f>
        <v>14</v>
      </c>
      <c r="O23" s="27">
        <f t="shared" si="0"/>
        <v>43714</v>
      </c>
    </row>
    <row r="24" spans="1:15" ht="18" customHeight="1" x14ac:dyDescent="0.3">
      <c r="B24" s="31">
        <v>485607</v>
      </c>
      <c r="C24" s="31" t="s">
        <v>44</v>
      </c>
      <c r="D24" s="14">
        <v>42944</v>
      </c>
      <c r="E24" s="15" t="s">
        <v>13</v>
      </c>
      <c r="F24" s="13">
        <v>48200</v>
      </c>
      <c r="G24" s="13">
        <v>2000</v>
      </c>
      <c r="H24" s="13">
        <v>0</v>
      </c>
      <c r="J24" s="26" t="s">
        <v>15</v>
      </c>
      <c r="K24" s="27">
        <f>SUMIF(E3:E79,J24,F3:F79)</f>
        <v>244000</v>
      </c>
      <c r="L24" s="27">
        <f>SUMIF(E3:E79,J24,G3:G79)</f>
        <v>8000</v>
      </c>
      <c r="M24" s="27">
        <f>SUMIF(E3:E79,J24,H3:H79)</f>
        <v>0</v>
      </c>
      <c r="N24" s="26">
        <f>COUNTIF(E3:E79,"="&amp;J24)</f>
        <v>4</v>
      </c>
      <c r="O24" s="27">
        <f t="shared" si="0"/>
        <v>61000</v>
      </c>
    </row>
    <row r="25" spans="1:15" ht="18" customHeight="1" x14ac:dyDescent="0.3">
      <c r="B25" s="31">
        <v>417193</v>
      </c>
      <c r="C25" s="31" t="s">
        <v>45</v>
      </c>
      <c r="D25" s="14">
        <v>42945</v>
      </c>
      <c r="E25" s="15" t="s">
        <v>13</v>
      </c>
      <c r="F25" s="13">
        <v>48200</v>
      </c>
      <c r="G25" s="13">
        <v>2000</v>
      </c>
      <c r="H25" s="13">
        <v>0</v>
      </c>
      <c r="J25" s="26" t="s">
        <v>8</v>
      </c>
      <c r="K25" s="27">
        <f>SUMIF(E3:E79,J25,F3:F79)</f>
        <v>220000</v>
      </c>
      <c r="L25" s="27">
        <f>SUMIF(E3:E79,J25,G3:G79)</f>
        <v>8000</v>
      </c>
      <c r="M25" s="27">
        <f>SUMIF(E3:E79,J25,H3:H79)</f>
        <v>0</v>
      </c>
      <c r="N25" s="26">
        <f>COUNTIF(E3:E79,"="&amp;J25)</f>
        <v>4</v>
      </c>
      <c r="O25" s="27">
        <f t="shared" si="0"/>
        <v>55000</v>
      </c>
    </row>
    <row r="26" spans="1:15" ht="18" customHeight="1" x14ac:dyDescent="0.3">
      <c r="B26" s="31">
        <v>490196</v>
      </c>
      <c r="C26" s="31" t="s">
        <v>46</v>
      </c>
      <c r="D26" s="14">
        <v>42946</v>
      </c>
      <c r="E26" s="15" t="s">
        <v>12</v>
      </c>
      <c r="F26" s="13">
        <v>55000</v>
      </c>
      <c r="G26" s="13">
        <v>2000</v>
      </c>
      <c r="H26" s="13">
        <v>1100</v>
      </c>
      <c r="J26" s="26" t="s">
        <v>7</v>
      </c>
      <c r="K26" s="27">
        <f>SUMIF(E3:E79,J26,F3:F79)</f>
        <v>375000</v>
      </c>
      <c r="L26" s="27">
        <f>SUMIF(E3:E79,J26,G3:G79)</f>
        <v>10000</v>
      </c>
      <c r="M26" s="27">
        <f>SUMIF(E3:E79,J26,H3:H79)</f>
        <v>0</v>
      </c>
      <c r="N26" s="26">
        <f>COUNTIF(E3:E79,"="&amp;J26)</f>
        <v>5</v>
      </c>
      <c r="O26" s="27">
        <f t="shared" si="0"/>
        <v>75000</v>
      </c>
    </row>
    <row r="27" spans="1:15" ht="18" customHeight="1" x14ac:dyDescent="0.3">
      <c r="B27" s="31">
        <v>561413</v>
      </c>
      <c r="C27" s="31" t="s">
        <v>47</v>
      </c>
      <c r="D27" s="14">
        <v>42947</v>
      </c>
      <c r="E27" s="15" t="s">
        <v>12</v>
      </c>
      <c r="F27" s="13">
        <v>55000</v>
      </c>
      <c r="G27" s="13">
        <v>2000</v>
      </c>
      <c r="H27" s="13">
        <v>1100</v>
      </c>
      <c r="J27" s="26" t="s">
        <v>16</v>
      </c>
      <c r="K27" s="27">
        <f>SUMIF(E3:E79,J27,F3:F79)</f>
        <v>300000</v>
      </c>
      <c r="L27" s="27">
        <f>SUMIF(E3:E79,J27,G3:G79)</f>
        <v>8000</v>
      </c>
      <c r="M27" s="27">
        <f>SUMIF(E3:E79,J27,H3:H79)</f>
        <v>20000</v>
      </c>
      <c r="N27" s="26">
        <f>COUNTIF(E3:E79,"="&amp;J27)</f>
        <v>4</v>
      </c>
      <c r="O27" s="27">
        <f t="shared" si="0"/>
        <v>75000</v>
      </c>
    </row>
    <row r="28" spans="1:15" ht="18" customHeight="1" x14ac:dyDescent="0.3">
      <c r="B28" s="31">
        <v>383332</v>
      </c>
      <c r="C28" s="31" t="s">
        <v>48</v>
      </c>
      <c r="D28" s="14">
        <v>42948</v>
      </c>
      <c r="E28" s="15" t="s">
        <v>12</v>
      </c>
      <c r="F28" s="13">
        <v>55000</v>
      </c>
      <c r="G28" s="13">
        <v>2000</v>
      </c>
      <c r="H28" s="13">
        <v>1100</v>
      </c>
      <c r="J28" s="26" t="s">
        <v>6</v>
      </c>
      <c r="K28" s="27">
        <f>SUMIF(E3:E79,J28,F3:F79)</f>
        <v>248000</v>
      </c>
      <c r="L28" s="27">
        <f>SUMIF(E3:E79,J28,G3:G79)</f>
        <v>8000</v>
      </c>
      <c r="M28" s="27">
        <f>SUMIF(E3:E79,J28,H3:H79)</f>
        <v>0</v>
      </c>
      <c r="N28" s="26">
        <f>COUNTIF(E3:E79,"="&amp;J28)</f>
        <v>4</v>
      </c>
      <c r="O28" s="27">
        <f t="shared" si="0"/>
        <v>62000</v>
      </c>
    </row>
    <row r="29" spans="1:15" ht="18" customHeight="1" x14ac:dyDescent="0.3">
      <c r="B29" s="31">
        <v>483908</v>
      </c>
      <c r="C29" s="31" t="s">
        <v>49</v>
      </c>
      <c r="D29" s="14">
        <v>42949</v>
      </c>
      <c r="E29" s="15" t="s">
        <v>12</v>
      </c>
      <c r="F29" s="13">
        <v>55000</v>
      </c>
      <c r="G29" s="13">
        <v>2000</v>
      </c>
      <c r="H29" s="13">
        <v>1100</v>
      </c>
    </row>
    <row r="30" spans="1:15" ht="18" customHeight="1" x14ac:dyDescent="0.3">
      <c r="B30" s="31">
        <v>321027</v>
      </c>
      <c r="C30" s="31" t="s">
        <v>50</v>
      </c>
      <c r="D30" s="14">
        <v>42950</v>
      </c>
      <c r="E30" s="15" t="s">
        <v>12</v>
      </c>
      <c r="F30" s="13">
        <v>55000</v>
      </c>
      <c r="G30" s="13">
        <v>2000</v>
      </c>
      <c r="H30" s="13">
        <v>0</v>
      </c>
    </row>
    <row r="31" spans="1:15" ht="18" customHeight="1" x14ac:dyDescent="0.3">
      <c r="B31" s="31">
        <v>598755</v>
      </c>
      <c r="C31" s="31" t="s">
        <v>51</v>
      </c>
      <c r="D31" s="14">
        <v>42951</v>
      </c>
      <c r="E31" s="15" t="s">
        <v>12</v>
      </c>
      <c r="F31" s="13">
        <v>55000</v>
      </c>
      <c r="G31" s="13">
        <v>2000</v>
      </c>
      <c r="H31" s="13">
        <v>0</v>
      </c>
    </row>
    <row r="32" spans="1:15" ht="18" customHeight="1" x14ac:dyDescent="0.3">
      <c r="B32" s="31">
        <v>492087</v>
      </c>
      <c r="C32" s="31" t="s">
        <v>52</v>
      </c>
      <c r="D32" s="14">
        <v>42952</v>
      </c>
      <c r="E32" s="15" t="s">
        <v>12</v>
      </c>
      <c r="F32" s="13">
        <v>55000</v>
      </c>
      <c r="G32" s="13">
        <v>2000</v>
      </c>
      <c r="H32" s="13">
        <v>0</v>
      </c>
    </row>
    <row r="33" spans="2:8" ht="18" customHeight="1" x14ac:dyDescent="0.3">
      <c r="B33" s="31">
        <v>350488</v>
      </c>
      <c r="C33" s="31" t="s">
        <v>53</v>
      </c>
      <c r="D33" s="14">
        <v>42953</v>
      </c>
      <c r="E33" s="15" t="s">
        <v>12</v>
      </c>
      <c r="F33" s="13">
        <v>77000</v>
      </c>
      <c r="G33" s="13">
        <v>2000</v>
      </c>
      <c r="H33" s="13">
        <v>0</v>
      </c>
    </row>
    <row r="34" spans="2:8" ht="18" customHeight="1" x14ac:dyDescent="0.3">
      <c r="B34" s="31">
        <v>326815</v>
      </c>
      <c r="C34" s="31" t="s">
        <v>54</v>
      </c>
      <c r="D34" s="14">
        <v>42954</v>
      </c>
      <c r="E34" s="15" t="s">
        <v>12</v>
      </c>
      <c r="F34" s="13">
        <v>77000</v>
      </c>
      <c r="G34" s="13">
        <v>2000</v>
      </c>
      <c r="H34" s="13">
        <v>0</v>
      </c>
    </row>
    <row r="35" spans="2:8" ht="18" customHeight="1" x14ac:dyDescent="0.3">
      <c r="B35" s="31">
        <v>432466</v>
      </c>
      <c r="C35" s="31" t="s">
        <v>55</v>
      </c>
      <c r="D35" s="14">
        <v>42955</v>
      </c>
      <c r="E35" s="15" t="s">
        <v>11</v>
      </c>
      <c r="F35" s="13">
        <v>57000</v>
      </c>
      <c r="G35" s="13">
        <v>2000</v>
      </c>
      <c r="H35" s="13">
        <v>0</v>
      </c>
    </row>
    <row r="36" spans="2:8" ht="18" customHeight="1" x14ac:dyDescent="0.3">
      <c r="B36" s="31">
        <v>580205</v>
      </c>
      <c r="C36" s="31" t="s">
        <v>56</v>
      </c>
      <c r="D36" s="14">
        <v>42956</v>
      </c>
      <c r="E36" s="15" t="s">
        <v>11</v>
      </c>
      <c r="F36" s="13">
        <v>57000</v>
      </c>
      <c r="G36" s="13">
        <v>2000</v>
      </c>
      <c r="H36" s="13">
        <v>0</v>
      </c>
    </row>
    <row r="37" spans="2:8" ht="18" customHeight="1" x14ac:dyDescent="0.3">
      <c r="B37" s="31">
        <v>462316</v>
      </c>
      <c r="C37" s="31" t="s">
        <v>57</v>
      </c>
      <c r="D37" s="14">
        <v>42957</v>
      </c>
      <c r="E37" s="15" t="s">
        <v>11</v>
      </c>
      <c r="F37" s="13">
        <v>57000</v>
      </c>
      <c r="G37" s="13">
        <v>2000</v>
      </c>
      <c r="H37" s="13">
        <v>0</v>
      </c>
    </row>
    <row r="38" spans="2:8" ht="18" customHeight="1" x14ac:dyDescent="0.3">
      <c r="B38" s="31">
        <v>416859</v>
      </c>
      <c r="C38" s="31" t="s">
        <v>58</v>
      </c>
      <c r="D38" s="14">
        <v>42958</v>
      </c>
      <c r="E38" s="15" t="s">
        <v>11</v>
      </c>
      <c r="F38" s="13">
        <v>57000</v>
      </c>
      <c r="G38" s="13">
        <v>2000</v>
      </c>
      <c r="H38" s="13">
        <v>0</v>
      </c>
    </row>
    <row r="39" spans="2:8" ht="18" customHeight="1" x14ac:dyDescent="0.3">
      <c r="B39" s="31">
        <v>545925</v>
      </c>
      <c r="C39" s="31" t="s">
        <v>59</v>
      </c>
      <c r="D39" s="14">
        <v>42959</v>
      </c>
      <c r="E39" s="15" t="s">
        <v>10</v>
      </c>
      <c r="F39" s="13">
        <v>48000</v>
      </c>
      <c r="G39" s="13">
        <v>2000</v>
      </c>
      <c r="H39" s="13">
        <v>0</v>
      </c>
    </row>
    <row r="40" spans="2:8" ht="18" customHeight="1" x14ac:dyDescent="0.3">
      <c r="B40" s="31">
        <v>446576</v>
      </c>
      <c r="C40" s="31" t="s">
        <v>60</v>
      </c>
      <c r="D40" s="14">
        <v>42960</v>
      </c>
      <c r="E40" s="15" t="s">
        <v>10</v>
      </c>
      <c r="F40" s="13">
        <v>48000</v>
      </c>
      <c r="G40" s="13">
        <v>2000</v>
      </c>
      <c r="H40" s="13">
        <v>0</v>
      </c>
    </row>
    <row r="41" spans="2:8" ht="18" customHeight="1" x14ac:dyDescent="0.3">
      <c r="B41" s="31">
        <v>374689</v>
      </c>
      <c r="C41" s="31" t="s">
        <v>61</v>
      </c>
      <c r="D41" s="14">
        <v>42961</v>
      </c>
      <c r="E41" s="15" t="s">
        <v>10</v>
      </c>
      <c r="F41" s="13">
        <v>48000</v>
      </c>
      <c r="G41" s="13">
        <v>2000</v>
      </c>
      <c r="H41" s="13">
        <v>0</v>
      </c>
    </row>
    <row r="42" spans="2:8" ht="18" customHeight="1" x14ac:dyDescent="0.3">
      <c r="B42" s="31">
        <v>575866</v>
      </c>
      <c r="C42" s="31" t="s">
        <v>62</v>
      </c>
      <c r="D42" s="14">
        <v>42962</v>
      </c>
      <c r="E42" s="15" t="s">
        <v>10</v>
      </c>
      <c r="F42" s="13">
        <v>48000</v>
      </c>
      <c r="G42" s="13">
        <v>2000</v>
      </c>
      <c r="H42" s="13">
        <v>0</v>
      </c>
    </row>
    <row r="43" spans="2:8" ht="18" customHeight="1" x14ac:dyDescent="0.3">
      <c r="B43" s="31">
        <v>336426</v>
      </c>
      <c r="C43" s="31" t="s">
        <v>63</v>
      </c>
      <c r="D43" s="14">
        <v>42963</v>
      </c>
      <c r="E43" s="15" t="s">
        <v>10</v>
      </c>
      <c r="F43" s="13">
        <v>48000</v>
      </c>
      <c r="G43" s="13">
        <v>2000</v>
      </c>
      <c r="H43" s="13">
        <v>0</v>
      </c>
    </row>
    <row r="44" spans="2:8" ht="18" customHeight="1" x14ac:dyDescent="0.3">
      <c r="B44" s="31">
        <v>604892</v>
      </c>
      <c r="C44" s="31" t="s">
        <v>64</v>
      </c>
      <c r="D44" s="14">
        <v>42964</v>
      </c>
      <c r="E44" s="15" t="s">
        <v>10</v>
      </c>
      <c r="F44" s="13">
        <v>48000</v>
      </c>
      <c r="G44" s="13">
        <v>2000</v>
      </c>
      <c r="H44" s="13">
        <v>0</v>
      </c>
    </row>
    <row r="45" spans="2:8" ht="18" customHeight="1" x14ac:dyDescent="0.3">
      <c r="B45" s="31">
        <v>397725</v>
      </c>
      <c r="C45" s="31" t="s">
        <v>65</v>
      </c>
      <c r="D45" s="14">
        <v>42965</v>
      </c>
      <c r="E45" s="15" t="s">
        <v>9</v>
      </c>
      <c r="F45" s="13">
        <v>42000</v>
      </c>
      <c r="G45" s="13">
        <v>2000</v>
      </c>
      <c r="H45" s="13">
        <v>2700</v>
      </c>
    </row>
    <row r="46" spans="2:8" ht="18" customHeight="1" x14ac:dyDescent="0.3">
      <c r="B46" s="31">
        <v>340158</v>
      </c>
      <c r="C46" s="31" t="s">
        <v>66</v>
      </c>
      <c r="D46" s="14">
        <v>42966</v>
      </c>
      <c r="E46" s="15" t="s">
        <v>9</v>
      </c>
      <c r="F46" s="13">
        <v>42000</v>
      </c>
      <c r="G46" s="13">
        <v>2000</v>
      </c>
      <c r="H46" s="13">
        <v>2700</v>
      </c>
    </row>
    <row r="47" spans="2:8" ht="18" customHeight="1" x14ac:dyDescent="0.3">
      <c r="B47" s="31">
        <v>564463</v>
      </c>
      <c r="C47" s="31" t="s">
        <v>67</v>
      </c>
      <c r="D47" s="14">
        <v>42967</v>
      </c>
      <c r="E47" s="15" t="s">
        <v>9</v>
      </c>
      <c r="F47" s="13">
        <v>42000</v>
      </c>
      <c r="G47" s="13">
        <v>2000</v>
      </c>
      <c r="H47" s="13">
        <v>2700</v>
      </c>
    </row>
    <row r="48" spans="2:8" ht="18" customHeight="1" x14ac:dyDescent="0.3">
      <c r="B48" s="31">
        <v>424162</v>
      </c>
      <c r="C48" s="31" t="s">
        <v>68</v>
      </c>
      <c r="D48" s="14">
        <v>42968</v>
      </c>
      <c r="E48" s="15" t="s">
        <v>9</v>
      </c>
      <c r="F48" s="13">
        <v>42000</v>
      </c>
      <c r="G48" s="13">
        <v>2000</v>
      </c>
      <c r="H48" s="13">
        <v>2700</v>
      </c>
    </row>
    <row r="49" spans="2:8" ht="18" customHeight="1" x14ac:dyDescent="0.3">
      <c r="B49" s="31">
        <v>385138</v>
      </c>
      <c r="C49" s="31" t="s">
        <v>69</v>
      </c>
      <c r="D49" s="14">
        <v>42969</v>
      </c>
      <c r="E49" s="15" t="s">
        <v>9</v>
      </c>
      <c r="F49" s="13">
        <v>42000</v>
      </c>
      <c r="G49" s="13">
        <v>2000</v>
      </c>
      <c r="H49" s="13">
        <v>2700</v>
      </c>
    </row>
    <row r="50" spans="2:8" ht="18" customHeight="1" x14ac:dyDescent="0.3">
      <c r="B50" s="31">
        <v>502794</v>
      </c>
      <c r="C50" s="31" t="s">
        <v>70</v>
      </c>
      <c r="D50" s="14">
        <v>42970</v>
      </c>
      <c r="E50" s="15" t="s">
        <v>9</v>
      </c>
      <c r="F50" s="13">
        <v>42000</v>
      </c>
      <c r="G50" s="13">
        <v>2000</v>
      </c>
      <c r="H50" s="13">
        <v>0</v>
      </c>
    </row>
    <row r="51" spans="2:8" ht="18" customHeight="1" x14ac:dyDescent="0.3">
      <c r="B51" s="31">
        <v>364811</v>
      </c>
      <c r="C51" s="31" t="s">
        <v>71</v>
      </c>
      <c r="D51" s="14">
        <v>42971</v>
      </c>
      <c r="E51" s="15" t="s">
        <v>9</v>
      </c>
      <c r="F51" s="13">
        <v>42000</v>
      </c>
      <c r="G51" s="13">
        <v>2000</v>
      </c>
      <c r="H51" s="13">
        <v>0</v>
      </c>
    </row>
    <row r="52" spans="2:8" ht="18" customHeight="1" x14ac:dyDescent="0.3">
      <c r="B52" s="31">
        <v>568130</v>
      </c>
      <c r="C52" s="31" t="s">
        <v>72</v>
      </c>
      <c r="D52" s="14">
        <v>42972</v>
      </c>
      <c r="E52" s="15" t="s">
        <v>9</v>
      </c>
      <c r="F52" s="13">
        <v>42000</v>
      </c>
      <c r="G52" s="13">
        <v>2000</v>
      </c>
      <c r="H52" s="13">
        <v>0</v>
      </c>
    </row>
    <row r="53" spans="2:8" ht="18" customHeight="1" x14ac:dyDescent="0.3">
      <c r="B53" s="31">
        <v>328698</v>
      </c>
      <c r="C53" s="31" t="s">
        <v>73</v>
      </c>
      <c r="D53" s="14">
        <v>42973</v>
      </c>
      <c r="E53" s="15" t="s">
        <v>9</v>
      </c>
      <c r="F53" s="13">
        <v>46000</v>
      </c>
      <c r="G53" s="13">
        <v>2000</v>
      </c>
      <c r="H53" s="13">
        <v>0</v>
      </c>
    </row>
    <row r="54" spans="2:8" ht="18" customHeight="1" x14ac:dyDescent="0.3">
      <c r="B54" s="31">
        <v>605566</v>
      </c>
      <c r="C54" s="31" t="s">
        <v>74</v>
      </c>
      <c r="D54" s="14">
        <v>42974</v>
      </c>
      <c r="E54" s="15" t="s">
        <v>9</v>
      </c>
      <c r="F54" s="13">
        <v>46000</v>
      </c>
      <c r="G54" s="13">
        <v>2000</v>
      </c>
      <c r="H54" s="13">
        <v>0</v>
      </c>
    </row>
    <row r="55" spans="2:8" ht="18" customHeight="1" x14ac:dyDescent="0.3">
      <c r="B55" s="31">
        <v>328667</v>
      </c>
      <c r="C55" s="31" t="s">
        <v>75</v>
      </c>
      <c r="D55" s="14">
        <v>42975</v>
      </c>
      <c r="E55" s="15" t="s">
        <v>9</v>
      </c>
      <c r="F55" s="13">
        <v>46000</v>
      </c>
      <c r="G55" s="13">
        <v>2000</v>
      </c>
      <c r="H55" s="13">
        <v>0</v>
      </c>
    </row>
    <row r="56" spans="2:8" ht="18" customHeight="1" x14ac:dyDescent="0.3">
      <c r="B56" s="31">
        <v>467513</v>
      </c>
      <c r="C56" s="31" t="s">
        <v>76</v>
      </c>
      <c r="D56" s="14">
        <v>42976</v>
      </c>
      <c r="E56" s="15" t="s">
        <v>9</v>
      </c>
      <c r="F56" s="13">
        <v>46000</v>
      </c>
      <c r="G56" s="13">
        <v>2000</v>
      </c>
      <c r="H56" s="13">
        <v>0</v>
      </c>
    </row>
    <row r="57" spans="2:8" ht="18" customHeight="1" x14ac:dyDescent="0.3">
      <c r="B57" s="31">
        <v>436000</v>
      </c>
      <c r="C57" s="31" t="s">
        <v>77</v>
      </c>
      <c r="D57" s="14">
        <v>42977</v>
      </c>
      <c r="E57" s="15" t="s">
        <v>9</v>
      </c>
      <c r="F57" s="13">
        <v>46000</v>
      </c>
      <c r="G57" s="13">
        <v>2000</v>
      </c>
      <c r="H57" s="13">
        <v>0</v>
      </c>
    </row>
    <row r="58" spans="2:8" ht="18" customHeight="1" x14ac:dyDescent="0.3">
      <c r="B58" s="31">
        <v>454819</v>
      </c>
      <c r="C58" s="31" t="s">
        <v>78</v>
      </c>
      <c r="D58" s="14">
        <v>42978</v>
      </c>
      <c r="E58" s="15" t="s">
        <v>9</v>
      </c>
      <c r="F58" s="13">
        <v>46000</v>
      </c>
      <c r="G58" s="13">
        <v>2000</v>
      </c>
      <c r="H58" s="13">
        <v>0</v>
      </c>
    </row>
    <row r="59" spans="2:8" ht="18" customHeight="1" x14ac:dyDescent="0.3">
      <c r="B59" s="31">
        <v>580230</v>
      </c>
      <c r="C59" s="31" t="s">
        <v>79</v>
      </c>
      <c r="D59" s="14">
        <v>42979</v>
      </c>
      <c r="E59" s="15" t="s">
        <v>15</v>
      </c>
      <c r="F59" s="13">
        <v>61000</v>
      </c>
      <c r="G59" s="13">
        <v>2000</v>
      </c>
      <c r="H59" s="13">
        <v>0</v>
      </c>
    </row>
    <row r="60" spans="2:8" ht="18" customHeight="1" x14ac:dyDescent="0.3">
      <c r="B60" s="31">
        <v>557912</v>
      </c>
      <c r="C60" s="31" t="s">
        <v>80</v>
      </c>
      <c r="D60" s="14">
        <v>42980</v>
      </c>
      <c r="E60" s="15" t="s">
        <v>15</v>
      </c>
      <c r="F60" s="13">
        <v>61000</v>
      </c>
      <c r="G60" s="13">
        <v>2000</v>
      </c>
      <c r="H60" s="13">
        <v>0</v>
      </c>
    </row>
    <row r="61" spans="2:8" ht="18" customHeight="1" x14ac:dyDescent="0.3">
      <c r="B61" s="31">
        <v>470345</v>
      </c>
      <c r="C61" s="31" t="s">
        <v>81</v>
      </c>
      <c r="D61" s="14">
        <v>42981</v>
      </c>
      <c r="E61" s="15" t="s">
        <v>15</v>
      </c>
      <c r="F61" s="13">
        <v>61000</v>
      </c>
      <c r="G61" s="13">
        <v>2000</v>
      </c>
      <c r="H61" s="13">
        <v>0</v>
      </c>
    </row>
    <row r="62" spans="2:8" ht="18" customHeight="1" x14ac:dyDescent="0.3">
      <c r="B62" s="31">
        <v>328530</v>
      </c>
      <c r="C62" s="31" t="s">
        <v>82</v>
      </c>
      <c r="D62" s="14">
        <v>42982</v>
      </c>
      <c r="E62" s="15" t="s">
        <v>15</v>
      </c>
      <c r="F62" s="13">
        <v>61000</v>
      </c>
      <c r="G62" s="13">
        <v>2000</v>
      </c>
      <c r="H62" s="13">
        <v>0</v>
      </c>
    </row>
    <row r="63" spans="2:8" ht="18" customHeight="1" x14ac:dyDescent="0.3">
      <c r="B63" s="31">
        <v>612983</v>
      </c>
      <c r="C63" s="31" t="s">
        <v>83</v>
      </c>
      <c r="D63" s="14">
        <v>42983</v>
      </c>
      <c r="E63" s="15" t="s">
        <v>8</v>
      </c>
      <c r="F63" s="13">
        <v>55000</v>
      </c>
      <c r="G63" s="13">
        <v>2000</v>
      </c>
      <c r="H63" s="13">
        <v>0</v>
      </c>
    </row>
    <row r="64" spans="2:8" ht="18" customHeight="1" x14ac:dyDescent="0.3">
      <c r="B64" s="31">
        <v>456221</v>
      </c>
      <c r="C64" s="31" t="s">
        <v>84</v>
      </c>
      <c r="D64" s="14">
        <v>42984</v>
      </c>
      <c r="E64" s="15" t="s">
        <v>8</v>
      </c>
      <c r="F64" s="13">
        <v>55000</v>
      </c>
      <c r="G64" s="13">
        <v>2000</v>
      </c>
      <c r="H64" s="13">
        <v>0</v>
      </c>
    </row>
    <row r="65" spans="2:9" ht="18" customHeight="1" x14ac:dyDescent="0.3">
      <c r="B65" s="31">
        <v>457949</v>
      </c>
      <c r="C65" s="31" t="s">
        <v>85</v>
      </c>
      <c r="D65" s="14">
        <v>42985</v>
      </c>
      <c r="E65" s="15" t="s">
        <v>8</v>
      </c>
      <c r="F65" s="13">
        <v>55000</v>
      </c>
      <c r="G65" s="13">
        <v>2000</v>
      </c>
      <c r="H65" s="13">
        <v>0</v>
      </c>
    </row>
    <row r="66" spans="2:9" ht="18" customHeight="1" x14ac:dyDescent="0.3">
      <c r="B66" s="31">
        <v>592862</v>
      </c>
      <c r="C66" s="31" t="s">
        <v>86</v>
      </c>
      <c r="D66" s="14">
        <v>42986</v>
      </c>
      <c r="E66" s="15" t="s">
        <v>8</v>
      </c>
      <c r="F66" s="13">
        <v>55000</v>
      </c>
      <c r="G66" s="13">
        <v>2000</v>
      </c>
      <c r="H66" s="13">
        <v>0</v>
      </c>
    </row>
    <row r="67" spans="2:9" ht="18" customHeight="1" x14ac:dyDescent="0.3">
      <c r="B67" s="31">
        <v>374331</v>
      </c>
      <c r="C67" s="31" t="s">
        <v>87</v>
      </c>
      <c r="D67" s="14">
        <v>42987</v>
      </c>
      <c r="E67" s="15" t="s">
        <v>7</v>
      </c>
      <c r="F67" s="13">
        <v>75000</v>
      </c>
      <c r="G67" s="13">
        <v>2000</v>
      </c>
      <c r="H67" s="13">
        <v>0</v>
      </c>
    </row>
    <row r="68" spans="2:9" ht="18" customHeight="1" x14ac:dyDescent="0.3">
      <c r="B68" s="31">
        <v>576190</v>
      </c>
      <c r="C68" s="31" t="s">
        <v>88</v>
      </c>
      <c r="D68" s="14">
        <v>42988</v>
      </c>
      <c r="E68" s="15" t="s">
        <v>7</v>
      </c>
      <c r="F68" s="13">
        <v>75000</v>
      </c>
      <c r="G68" s="13">
        <v>2000</v>
      </c>
      <c r="H68" s="13">
        <v>0</v>
      </c>
    </row>
    <row r="69" spans="2:9" ht="18" customHeight="1" x14ac:dyDescent="0.3">
      <c r="B69" s="31">
        <v>535048</v>
      </c>
      <c r="C69" s="31" t="s">
        <v>89</v>
      </c>
      <c r="D69" s="14">
        <v>42989</v>
      </c>
      <c r="E69" s="15" t="s">
        <v>7</v>
      </c>
      <c r="F69" s="13">
        <v>75000</v>
      </c>
      <c r="G69" s="13">
        <v>2000</v>
      </c>
      <c r="H69" s="13">
        <v>0</v>
      </c>
    </row>
    <row r="70" spans="2:9" ht="18" customHeight="1" x14ac:dyDescent="0.3">
      <c r="B70" s="31">
        <v>478733</v>
      </c>
      <c r="C70" s="31" t="s">
        <v>90</v>
      </c>
      <c r="D70" s="14">
        <v>42990</v>
      </c>
      <c r="E70" s="15" t="s">
        <v>7</v>
      </c>
      <c r="F70" s="13">
        <v>75000</v>
      </c>
      <c r="G70" s="13">
        <v>2000</v>
      </c>
      <c r="H70" s="13">
        <v>0</v>
      </c>
    </row>
    <row r="71" spans="2:9" ht="18" customHeight="1" x14ac:dyDescent="0.3">
      <c r="B71" s="31">
        <v>510395</v>
      </c>
      <c r="C71" s="31" t="s">
        <v>91</v>
      </c>
      <c r="D71" s="14">
        <v>42991</v>
      </c>
      <c r="E71" s="15" t="s">
        <v>7</v>
      </c>
      <c r="F71" s="13">
        <v>75000</v>
      </c>
      <c r="G71" s="13">
        <v>2000</v>
      </c>
      <c r="H71" s="13">
        <v>0</v>
      </c>
    </row>
    <row r="72" spans="2:9" ht="18" customHeight="1" x14ac:dyDescent="0.3">
      <c r="B72" s="31">
        <v>506073</v>
      </c>
      <c r="C72" s="31" t="s">
        <v>92</v>
      </c>
      <c r="D72" s="14">
        <v>42992</v>
      </c>
      <c r="E72" s="15" t="s">
        <v>16</v>
      </c>
      <c r="F72" s="13">
        <v>75000</v>
      </c>
      <c r="G72" s="13">
        <v>2000</v>
      </c>
      <c r="H72" s="13">
        <v>5000</v>
      </c>
    </row>
    <row r="73" spans="2:9" ht="18" customHeight="1" x14ac:dyDescent="0.3">
      <c r="B73" s="31">
        <v>374957</v>
      </c>
      <c r="C73" s="31" t="s">
        <v>93</v>
      </c>
      <c r="D73" s="14">
        <v>42993</v>
      </c>
      <c r="E73" s="15" t="s">
        <v>16</v>
      </c>
      <c r="F73" s="13">
        <v>75000</v>
      </c>
      <c r="G73" s="13">
        <v>2000</v>
      </c>
      <c r="H73" s="13">
        <v>5000</v>
      </c>
    </row>
    <row r="74" spans="2:9" ht="18" customHeight="1" x14ac:dyDescent="0.3">
      <c r="B74" s="31">
        <v>440265</v>
      </c>
      <c r="C74" s="31" t="s">
        <v>94</v>
      </c>
      <c r="D74" s="14">
        <v>42994</v>
      </c>
      <c r="E74" s="15" t="s">
        <v>16</v>
      </c>
      <c r="F74" s="13">
        <v>75000</v>
      </c>
      <c r="G74" s="13">
        <v>2000</v>
      </c>
      <c r="H74" s="13">
        <v>5000</v>
      </c>
    </row>
    <row r="75" spans="2:9" ht="18" customHeight="1" x14ac:dyDescent="0.3">
      <c r="B75" s="31">
        <v>468069</v>
      </c>
      <c r="C75" s="31" t="s">
        <v>95</v>
      </c>
      <c r="D75" s="14">
        <v>42995</v>
      </c>
      <c r="E75" s="15" t="s">
        <v>16</v>
      </c>
      <c r="F75" s="13">
        <v>75000</v>
      </c>
      <c r="G75" s="13">
        <v>2000</v>
      </c>
      <c r="H75" s="13">
        <v>5000</v>
      </c>
    </row>
    <row r="76" spans="2:9" ht="18" customHeight="1" x14ac:dyDescent="0.3">
      <c r="B76" s="31">
        <v>513536</v>
      </c>
      <c r="C76" s="31" t="s">
        <v>96</v>
      </c>
      <c r="D76" s="14">
        <v>42996</v>
      </c>
      <c r="E76" s="15" t="s">
        <v>6</v>
      </c>
      <c r="F76" s="13">
        <v>62000</v>
      </c>
      <c r="G76" s="13">
        <v>2000</v>
      </c>
      <c r="H76" s="13">
        <v>0</v>
      </c>
    </row>
    <row r="77" spans="2:9" ht="18" customHeight="1" x14ac:dyDescent="0.3">
      <c r="B77" s="31">
        <v>423817</v>
      </c>
      <c r="C77" s="31" t="s">
        <v>97</v>
      </c>
      <c r="D77" s="14">
        <v>42997</v>
      </c>
      <c r="E77" s="15" t="s">
        <v>6</v>
      </c>
      <c r="F77" s="13">
        <v>62000</v>
      </c>
      <c r="G77" s="13">
        <v>2000</v>
      </c>
      <c r="H77" s="13">
        <v>0</v>
      </c>
    </row>
    <row r="78" spans="2:9" ht="18" customHeight="1" x14ac:dyDescent="0.3">
      <c r="B78" s="31">
        <v>460143</v>
      </c>
      <c r="C78" s="31" t="s">
        <v>98</v>
      </c>
      <c r="D78" s="14">
        <v>42998</v>
      </c>
      <c r="E78" s="15" t="s">
        <v>6</v>
      </c>
      <c r="F78" s="13">
        <v>62000</v>
      </c>
      <c r="G78" s="13">
        <v>2000</v>
      </c>
      <c r="H78" s="13">
        <v>0</v>
      </c>
    </row>
    <row r="79" spans="2:9" ht="18" customHeight="1" x14ac:dyDescent="0.3">
      <c r="B79" s="31">
        <v>589832</v>
      </c>
      <c r="C79" s="31" t="s">
        <v>99</v>
      </c>
      <c r="D79" s="14">
        <v>42999</v>
      </c>
      <c r="E79" s="15" t="s">
        <v>6</v>
      </c>
      <c r="F79" s="13">
        <v>62000</v>
      </c>
      <c r="G79" s="13">
        <v>2000</v>
      </c>
      <c r="H79" s="13">
        <v>0</v>
      </c>
      <c r="I79" s="16" t="s">
        <v>22</v>
      </c>
    </row>
    <row r="80" spans="2:9" x14ac:dyDescent="0.3">
      <c r="F80" s="9">
        <f>SUM(F3:F79)</f>
        <v>5014191</v>
      </c>
      <c r="G80" s="9">
        <f t="shared" ref="G80:H80" si="1">SUM(G3:G79)</f>
        <v>146000</v>
      </c>
      <c r="H80" s="9">
        <f t="shared" si="1"/>
        <v>37900</v>
      </c>
    </row>
    <row r="81" spans="6:8" x14ac:dyDescent="0.3">
      <c r="F81" s="11"/>
      <c r="G81" s="11"/>
      <c r="H81" s="12"/>
    </row>
    <row r="82" spans="6:8" x14ac:dyDescent="0.3">
      <c r="H82" s="20" t="s">
        <v>21</v>
      </c>
    </row>
    <row r="83" spans="6:8" x14ac:dyDescent="0.3">
      <c r="H83" s="21">
        <f>SUM(F80:H81)</f>
        <v>5198091</v>
      </c>
    </row>
  </sheetData>
  <mergeCells count="2">
    <mergeCell ref="J15:O15"/>
    <mergeCell ref="J2:K2"/>
  </mergeCells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HR Dashboard</vt:lpstr>
      <vt:lpstr>DATA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Mariana Sankiewicz</dc:creator>
  <cp:lastModifiedBy>Mariana Sankiewicz</cp:lastModifiedBy>
  <dcterms:created xsi:type="dcterms:W3CDTF">2016-07-15T15:02:20Z</dcterms:created>
  <dcterms:modified xsi:type="dcterms:W3CDTF">2016-10-06T22:44:10Z</dcterms:modified>
</cp:coreProperties>
</file>