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3"/>
  <workbookPr/>
  <mc:AlternateContent xmlns:mc="http://schemas.openxmlformats.org/markup-compatibility/2006">
    <mc:Choice Requires="x15">
      <x15ac:absPath xmlns:x15ac="http://schemas.microsoft.com/office/spreadsheetml/2010/11/ac" url="/Users/megan/Downloads/Updated Calendar Template - IC-Inventory-and-Equipment-Checklist/"/>
    </mc:Choice>
  </mc:AlternateContent>
  <xr:revisionPtr revIDLastSave="0" documentId="13_ncr:1_{CDD218C1-A239-AE4A-8D2A-20678092F24A}" xr6:coauthVersionLast="47" xr6:coauthVersionMax="47" xr10:uidLastSave="{00000000-0000-0000-0000-000000000000}"/>
  <bookViews>
    <workbookView xWindow="0" yWindow="500" windowWidth="28800" windowHeight="16280" tabRatio="500" xr2:uid="{00000000-000D-0000-FFFF-FFFF00000000}"/>
  </bookViews>
  <sheets>
    <sheet name="Inventory &amp; Equipment Checklist" sheetId="8" r:id="rId1"/>
    <sheet name="EXAMPLE - Inventory &amp; Equipment" sheetId="9" r:id="rId2"/>
    <sheet name="- Disclaimer -" sheetId="10" r:id="rId3"/>
  </sheets>
  <externalReferences>
    <externalReference r:id="rId4"/>
  </externalReferences>
  <definedNames>
    <definedName name="Inventory_and_Equipment_Checklist" localSheetId="1">Table2[]</definedName>
    <definedName name="Inventory_and_Equipment_Checklist">Inventory_Equipment[]</definedName>
    <definedName name="Inventory_Equipment_Checklist" localSheetId="1">Table2[#All]</definedName>
    <definedName name="Inventory_Equipment_Checklist">Inventory_Equipment[#All]</definedName>
    <definedName name="_xlnm.Print_Area" localSheetId="0">'Inventory &amp; Equipment Checklist'!$B$2:$X$110</definedName>
    <definedName name="Priority">#REF!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R12" i="9" l="1"/>
  <c r="R13" i="9"/>
  <c r="T13" i="9" s="1"/>
  <c r="R14" i="9"/>
  <c r="R15" i="9"/>
  <c r="R16" i="9"/>
  <c r="T12" i="9"/>
  <c r="T14" i="9"/>
  <c r="T15" i="9"/>
  <c r="T16" i="9"/>
  <c r="V12" i="9"/>
  <c r="W12" i="9" s="1"/>
  <c r="V13" i="9"/>
  <c r="V14" i="9"/>
  <c r="W14" i="9" s="1"/>
  <c r="V15" i="9"/>
  <c r="W15" i="9" s="1"/>
  <c r="V16" i="9"/>
  <c r="W13" i="9"/>
  <c r="W16" i="9"/>
  <c r="X12" i="9"/>
  <c r="X13" i="9"/>
  <c r="X16" i="9"/>
  <c r="S110" i="8"/>
  <c r="U110" i="8"/>
  <c r="R9" i="9"/>
  <c r="T9" i="9" s="1"/>
  <c r="R10" i="9"/>
  <c r="T10" i="9" s="1"/>
  <c r="R11" i="9"/>
  <c r="T11" i="9" s="1"/>
  <c r="R17" i="9"/>
  <c r="T17" i="9" s="1"/>
  <c r="R18" i="9"/>
  <c r="T18" i="9" s="1"/>
  <c r="R19" i="9"/>
  <c r="T19" i="9" s="1"/>
  <c r="R20" i="9"/>
  <c r="T20" i="9" s="1"/>
  <c r="R21" i="9"/>
  <c r="T21" i="9" s="1"/>
  <c r="V9" i="9"/>
  <c r="X9" i="9" s="1"/>
  <c r="V10" i="9"/>
  <c r="W10" i="9" s="1"/>
  <c r="V11" i="9"/>
  <c r="W11" i="9" s="1"/>
  <c r="V17" i="9"/>
  <c r="W17" i="9" s="1"/>
  <c r="V18" i="9"/>
  <c r="X18" i="9" s="1"/>
  <c r="V19" i="9"/>
  <c r="W19" i="9" s="1"/>
  <c r="V20" i="9"/>
  <c r="W20" i="9" s="1"/>
  <c r="V21" i="9"/>
  <c r="W21" i="9" s="1"/>
  <c r="W9" i="9"/>
  <c r="X14" i="9" l="1"/>
  <c r="X15" i="9"/>
  <c r="X20" i="9"/>
  <c r="X17" i="9"/>
  <c r="X11" i="9"/>
  <c r="X21" i="9"/>
  <c r="W18" i="9"/>
  <c r="X19" i="9"/>
  <c r="X10" i="9"/>
  <c r="V10" i="8" l="1"/>
  <c r="R10" i="8" l="1"/>
  <c r="X10" i="8"/>
  <c r="V11" i="8"/>
  <c r="X11" i="8" s="1"/>
  <c r="V12" i="8"/>
  <c r="X12" i="8" s="1"/>
  <c r="V13" i="8"/>
  <c r="X13" i="8" s="1"/>
  <c r="V14" i="8"/>
  <c r="X14" i="8" s="1"/>
  <c r="V15" i="8"/>
  <c r="X15" i="8" s="1"/>
  <c r="V16" i="8"/>
  <c r="X16" i="8" s="1"/>
  <c r="V17" i="8"/>
  <c r="X17" i="8" s="1"/>
  <c r="V18" i="8"/>
  <c r="X18" i="8" s="1"/>
  <c r="V19" i="8"/>
  <c r="X19" i="8" s="1"/>
  <c r="V20" i="8"/>
  <c r="X20" i="8" s="1"/>
  <c r="V21" i="8"/>
  <c r="X21" i="8" s="1"/>
  <c r="V22" i="8"/>
  <c r="X22" i="8" s="1"/>
  <c r="V23" i="8"/>
  <c r="X23" i="8" s="1"/>
  <c r="V24" i="8"/>
  <c r="X24" i="8" s="1"/>
  <c r="V25" i="8"/>
  <c r="X25" i="8" s="1"/>
  <c r="V26" i="8"/>
  <c r="X26" i="8" s="1"/>
  <c r="V27" i="8"/>
  <c r="X27" i="8" s="1"/>
  <c r="V28" i="8"/>
  <c r="X28" i="8" s="1"/>
  <c r="V29" i="8"/>
  <c r="X29" i="8" s="1"/>
  <c r="V30" i="8"/>
  <c r="X30" i="8" s="1"/>
  <c r="V31" i="8"/>
  <c r="X31" i="8" s="1"/>
  <c r="V32" i="8"/>
  <c r="X32" i="8" s="1"/>
  <c r="V33" i="8"/>
  <c r="X33" i="8" s="1"/>
  <c r="V34" i="8"/>
  <c r="X34" i="8" s="1"/>
  <c r="V35" i="8"/>
  <c r="X35" i="8" s="1"/>
  <c r="V36" i="8"/>
  <c r="X36" i="8" s="1"/>
  <c r="V37" i="8"/>
  <c r="X37" i="8" s="1"/>
  <c r="V38" i="8"/>
  <c r="X38" i="8" s="1"/>
  <c r="V39" i="8"/>
  <c r="X39" i="8" s="1"/>
  <c r="V40" i="8"/>
  <c r="X40" i="8" s="1"/>
  <c r="V41" i="8"/>
  <c r="X41" i="8" s="1"/>
  <c r="V42" i="8"/>
  <c r="X42" i="8" s="1"/>
  <c r="V43" i="8"/>
  <c r="X43" i="8" s="1"/>
  <c r="V44" i="8"/>
  <c r="X44" i="8" s="1"/>
  <c r="V45" i="8"/>
  <c r="X45" i="8" s="1"/>
  <c r="V46" i="8"/>
  <c r="X46" i="8" s="1"/>
  <c r="V47" i="8"/>
  <c r="X47" i="8" s="1"/>
  <c r="V48" i="8"/>
  <c r="X48" i="8" s="1"/>
  <c r="V49" i="8"/>
  <c r="X49" i="8" s="1"/>
  <c r="V50" i="8"/>
  <c r="X50" i="8" s="1"/>
  <c r="V51" i="8"/>
  <c r="X51" i="8" s="1"/>
  <c r="V52" i="8"/>
  <c r="X52" i="8" s="1"/>
  <c r="V53" i="8"/>
  <c r="X53" i="8" s="1"/>
  <c r="V54" i="8"/>
  <c r="X54" i="8" s="1"/>
  <c r="V55" i="8"/>
  <c r="X55" i="8" s="1"/>
  <c r="V56" i="8"/>
  <c r="X56" i="8" s="1"/>
  <c r="V57" i="8"/>
  <c r="X57" i="8" s="1"/>
  <c r="V58" i="8"/>
  <c r="X58" i="8" s="1"/>
  <c r="V59" i="8"/>
  <c r="X59" i="8" s="1"/>
  <c r="V60" i="8"/>
  <c r="X60" i="8" s="1"/>
  <c r="V61" i="8"/>
  <c r="X61" i="8" s="1"/>
  <c r="V62" i="8"/>
  <c r="X62" i="8" s="1"/>
  <c r="V63" i="8"/>
  <c r="X63" i="8" s="1"/>
  <c r="V64" i="8"/>
  <c r="X64" i="8" s="1"/>
  <c r="V65" i="8"/>
  <c r="X65" i="8" s="1"/>
  <c r="V66" i="8"/>
  <c r="X66" i="8" s="1"/>
  <c r="V67" i="8"/>
  <c r="X67" i="8" s="1"/>
  <c r="V68" i="8"/>
  <c r="X68" i="8" s="1"/>
  <c r="V69" i="8"/>
  <c r="X69" i="8" s="1"/>
  <c r="V70" i="8"/>
  <c r="X70" i="8" s="1"/>
  <c r="V71" i="8"/>
  <c r="X71" i="8" s="1"/>
  <c r="V72" i="8"/>
  <c r="X72" i="8" s="1"/>
  <c r="V73" i="8"/>
  <c r="X73" i="8" s="1"/>
  <c r="V74" i="8"/>
  <c r="X74" i="8" s="1"/>
  <c r="V75" i="8"/>
  <c r="X75" i="8" s="1"/>
  <c r="V76" i="8"/>
  <c r="X76" i="8" s="1"/>
  <c r="V77" i="8"/>
  <c r="X77" i="8" s="1"/>
  <c r="V78" i="8"/>
  <c r="X78" i="8" s="1"/>
  <c r="V79" i="8"/>
  <c r="X79" i="8" s="1"/>
  <c r="V80" i="8"/>
  <c r="X80" i="8" s="1"/>
  <c r="V81" i="8"/>
  <c r="X81" i="8" s="1"/>
  <c r="V82" i="8"/>
  <c r="X82" i="8" s="1"/>
  <c r="V83" i="8"/>
  <c r="X83" i="8" s="1"/>
  <c r="V84" i="8"/>
  <c r="X84" i="8" s="1"/>
  <c r="V85" i="8"/>
  <c r="X85" i="8" s="1"/>
  <c r="V86" i="8"/>
  <c r="X86" i="8" s="1"/>
  <c r="V87" i="8"/>
  <c r="X87" i="8" s="1"/>
  <c r="V88" i="8"/>
  <c r="X88" i="8" s="1"/>
  <c r="V89" i="8"/>
  <c r="X89" i="8" s="1"/>
  <c r="V90" i="8"/>
  <c r="X90" i="8" s="1"/>
  <c r="V91" i="8"/>
  <c r="X91" i="8" s="1"/>
  <c r="V92" i="8"/>
  <c r="X92" i="8" s="1"/>
  <c r="V93" i="8"/>
  <c r="X93" i="8" s="1"/>
  <c r="V94" i="8"/>
  <c r="X94" i="8" s="1"/>
  <c r="V95" i="8"/>
  <c r="X95" i="8" s="1"/>
  <c r="V96" i="8"/>
  <c r="X96" i="8" s="1"/>
  <c r="V97" i="8"/>
  <c r="X97" i="8" s="1"/>
  <c r="V98" i="8"/>
  <c r="X98" i="8" s="1"/>
  <c r="V99" i="8"/>
  <c r="X99" i="8" s="1"/>
  <c r="V100" i="8"/>
  <c r="X100" i="8" s="1"/>
  <c r="V101" i="8"/>
  <c r="X101" i="8" s="1"/>
  <c r="V102" i="8"/>
  <c r="X102" i="8" s="1"/>
  <c r="V103" i="8"/>
  <c r="X103" i="8" s="1"/>
  <c r="V104" i="8"/>
  <c r="X104" i="8" s="1"/>
  <c r="V105" i="8"/>
  <c r="X105" i="8" s="1"/>
  <c r="V106" i="8"/>
  <c r="X106" i="8" s="1"/>
  <c r="V107" i="8"/>
  <c r="X107" i="8" s="1"/>
  <c r="V108" i="8"/>
  <c r="X108" i="8" s="1"/>
  <c r="W13" i="8"/>
  <c r="R11" i="8"/>
  <c r="T11" i="8" s="1"/>
  <c r="R12" i="8"/>
  <c r="T12" i="8" s="1"/>
  <c r="R13" i="8"/>
  <c r="T13" i="8" s="1"/>
  <c r="R14" i="8"/>
  <c r="T14" i="8" s="1"/>
  <c r="R15" i="8"/>
  <c r="T15" i="8" s="1"/>
  <c r="R16" i="8"/>
  <c r="T16" i="8" s="1"/>
  <c r="R17" i="8"/>
  <c r="T17" i="8" s="1"/>
  <c r="R18" i="8"/>
  <c r="T18" i="8" s="1"/>
  <c r="R19" i="8"/>
  <c r="T19" i="8" s="1"/>
  <c r="R20" i="8"/>
  <c r="T20" i="8" s="1"/>
  <c r="R21" i="8"/>
  <c r="T21" i="8" s="1"/>
  <c r="R22" i="8"/>
  <c r="T22" i="8" s="1"/>
  <c r="R23" i="8"/>
  <c r="T23" i="8" s="1"/>
  <c r="R24" i="8"/>
  <c r="T24" i="8" s="1"/>
  <c r="R25" i="8"/>
  <c r="T25" i="8" s="1"/>
  <c r="R26" i="8"/>
  <c r="T26" i="8" s="1"/>
  <c r="R27" i="8"/>
  <c r="T27" i="8" s="1"/>
  <c r="R28" i="8"/>
  <c r="T28" i="8" s="1"/>
  <c r="R29" i="8"/>
  <c r="T29" i="8" s="1"/>
  <c r="R30" i="8"/>
  <c r="T30" i="8" s="1"/>
  <c r="R31" i="8"/>
  <c r="T31" i="8" s="1"/>
  <c r="R32" i="8"/>
  <c r="T32" i="8" s="1"/>
  <c r="R33" i="8"/>
  <c r="T33" i="8" s="1"/>
  <c r="R34" i="8"/>
  <c r="T34" i="8" s="1"/>
  <c r="R35" i="8"/>
  <c r="T35" i="8" s="1"/>
  <c r="R36" i="8"/>
  <c r="T36" i="8" s="1"/>
  <c r="R37" i="8"/>
  <c r="T37" i="8" s="1"/>
  <c r="R38" i="8"/>
  <c r="T38" i="8" s="1"/>
  <c r="R39" i="8"/>
  <c r="T39" i="8" s="1"/>
  <c r="R40" i="8"/>
  <c r="T40" i="8" s="1"/>
  <c r="R41" i="8"/>
  <c r="T41" i="8" s="1"/>
  <c r="R42" i="8"/>
  <c r="T42" i="8" s="1"/>
  <c r="R43" i="8"/>
  <c r="T43" i="8" s="1"/>
  <c r="R44" i="8"/>
  <c r="T44" i="8" s="1"/>
  <c r="R45" i="8"/>
  <c r="T45" i="8" s="1"/>
  <c r="R46" i="8"/>
  <c r="T46" i="8" s="1"/>
  <c r="R47" i="8"/>
  <c r="T47" i="8" s="1"/>
  <c r="R48" i="8"/>
  <c r="T48" i="8" s="1"/>
  <c r="R49" i="8"/>
  <c r="T49" i="8" s="1"/>
  <c r="R50" i="8"/>
  <c r="T50" i="8" s="1"/>
  <c r="R51" i="8"/>
  <c r="T51" i="8" s="1"/>
  <c r="R52" i="8"/>
  <c r="T52" i="8" s="1"/>
  <c r="R53" i="8"/>
  <c r="T53" i="8" s="1"/>
  <c r="R54" i="8"/>
  <c r="T54" i="8" s="1"/>
  <c r="R55" i="8"/>
  <c r="T55" i="8" s="1"/>
  <c r="R56" i="8"/>
  <c r="T56" i="8" s="1"/>
  <c r="R57" i="8"/>
  <c r="T57" i="8" s="1"/>
  <c r="R58" i="8"/>
  <c r="T58" i="8" s="1"/>
  <c r="R59" i="8"/>
  <c r="T59" i="8" s="1"/>
  <c r="R60" i="8"/>
  <c r="T60" i="8" s="1"/>
  <c r="R61" i="8"/>
  <c r="T61" i="8" s="1"/>
  <c r="R62" i="8"/>
  <c r="T62" i="8" s="1"/>
  <c r="R63" i="8"/>
  <c r="T63" i="8" s="1"/>
  <c r="R64" i="8"/>
  <c r="T64" i="8" s="1"/>
  <c r="R65" i="8"/>
  <c r="T65" i="8" s="1"/>
  <c r="R66" i="8"/>
  <c r="T66" i="8" s="1"/>
  <c r="R67" i="8"/>
  <c r="T67" i="8" s="1"/>
  <c r="R68" i="8"/>
  <c r="T68" i="8" s="1"/>
  <c r="R69" i="8"/>
  <c r="T69" i="8" s="1"/>
  <c r="R70" i="8"/>
  <c r="T70" i="8" s="1"/>
  <c r="R71" i="8"/>
  <c r="T71" i="8" s="1"/>
  <c r="R72" i="8"/>
  <c r="T72" i="8" s="1"/>
  <c r="R73" i="8"/>
  <c r="T73" i="8" s="1"/>
  <c r="R74" i="8"/>
  <c r="T74" i="8" s="1"/>
  <c r="R75" i="8"/>
  <c r="T75" i="8" s="1"/>
  <c r="R76" i="8"/>
  <c r="T76" i="8" s="1"/>
  <c r="R77" i="8"/>
  <c r="T77" i="8" s="1"/>
  <c r="R78" i="8"/>
  <c r="T78" i="8" s="1"/>
  <c r="R79" i="8"/>
  <c r="T79" i="8" s="1"/>
  <c r="R80" i="8"/>
  <c r="T80" i="8" s="1"/>
  <c r="R81" i="8"/>
  <c r="T81" i="8" s="1"/>
  <c r="R82" i="8"/>
  <c r="T82" i="8" s="1"/>
  <c r="R83" i="8"/>
  <c r="T83" i="8" s="1"/>
  <c r="R84" i="8"/>
  <c r="T84" i="8" s="1"/>
  <c r="R85" i="8"/>
  <c r="T85" i="8" s="1"/>
  <c r="R86" i="8"/>
  <c r="T86" i="8" s="1"/>
  <c r="R87" i="8"/>
  <c r="T87" i="8" s="1"/>
  <c r="R88" i="8"/>
  <c r="T88" i="8" s="1"/>
  <c r="R89" i="8"/>
  <c r="T89" i="8" s="1"/>
  <c r="R90" i="8"/>
  <c r="T90" i="8" s="1"/>
  <c r="R91" i="8"/>
  <c r="T91" i="8" s="1"/>
  <c r="R92" i="8"/>
  <c r="T92" i="8" s="1"/>
  <c r="R93" i="8"/>
  <c r="T93" i="8" s="1"/>
  <c r="R94" i="8"/>
  <c r="T94" i="8" s="1"/>
  <c r="R95" i="8"/>
  <c r="T95" i="8" s="1"/>
  <c r="R96" i="8"/>
  <c r="T96" i="8" s="1"/>
  <c r="R97" i="8"/>
  <c r="T97" i="8" s="1"/>
  <c r="R98" i="8"/>
  <c r="T98" i="8" s="1"/>
  <c r="R99" i="8"/>
  <c r="T99" i="8" s="1"/>
  <c r="R100" i="8"/>
  <c r="T100" i="8" s="1"/>
  <c r="R101" i="8"/>
  <c r="T101" i="8" s="1"/>
  <c r="R102" i="8"/>
  <c r="T102" i="8" s="1"/>
  <c r="R103" i="8"/>
  <c r="T103" i="8" s="1"/>
  <c r="R104" i="8"/>
  <c r="T104" i="8" s="1"/>
  <c r="R105" i="8"/>
  <c r="T105" i="8" s="1"/>
  <c r="R106" i="8"/>
  <c r="T106" i="8" s="1"/>
  <c r="R107" i="8"/>
  <c r="T107" i="8" s="1"/>
  <c r="R108" i="8"/>
  <c r="T108" i="8" s="1"/>
  <c r="T10" i="8" l="1"/>
  <c r="T110" i="8" s="1"/>
  <c r="R110" i="8"/>
  <c r="V110" i="8"/>
  <c r="X110" i="8"/>
  <c r="W63" i="8"/>
  <c r="W23" i="8"/>
  <c r="W103" i="8"/>
  <c r="W41" i="8"/>
  <c r="W15" i="8"/>
  <c r="W95" i="8"/>
  <c r="W39" i="8"/>
  <c r="W71" i="8"/>
  <c r="W25" i="8"/>
  <c r="W87" i="8"/>
  <c r="W55" i="8"/>
  <c r="W31" i="8"/>
  <c r="W79" i="8"/>
  <c r="W47" i="8"/>
  <c r="W11" i="8"/>
  <c r="W49" i="8"/>
  <c r="W33" i="8"/>
  <c r="W17" i="8"/>
  <c r="W65" i="8"/>
  <c r="W81" i="8"/>
  <c r="W97" i="8"/>
  <c r="B4" i="8"/>
  <c r="W105" i="8"/>
  <c r="W89" i="8"/>
  <c r="W73" i="8"/>
  <c r="W57" i="8"/>
  <c r="W101" i="8"/>
  <c r="W93" i="8"/>
  <c r="W85" i="8"/>
  <c r="W77" i="8"/>
  <c r="W69" i="8"/>
  <c r="W61" i="8"/>
  <c r="W53" i="8"/>
  <c r="W45" i="8"/>
  <c r="W37" i="8"/>
  <c r="W29" i="8"/>
  <c r="W21" i="8"/>
  <c r="W107" i="8"/>
  <c r="W99" i="8"/>
  <c r="W91" i="8"/>
  <c r="W83" i="8"/>
  <c r="W75" i="8"/>
  <c r="W67" i="8"/>
  <c r="W59" i="8"/>
  <c r="W51" i="8"/>
  <c r="W43" i="8"/>
  <c r="W35" i="8"/>
  <c r="W27" i="8"/>
  <c r="W19" i="8"/>
  <c r="W108" i="8"/>
  <c r="W104" i="8"/>
  <c r="W100" i="8"/>
  <c r="W96" i="8"/>
  <c r="W92" i="8"/>
  <c r="W88" i="8"/>
  <c r="W84" i="8"/>
  <c r="W80" i="8"/>
  <c r="W76" i="8"/>
  <c r="W72" i="8"/>
  <c r="W68" i="8"/>
  <c r="W64" i="8"/>
  <c r="W60" i="8"/>
  <c r="W56" i="8"/>
  <c r="W52" i="8"/>
  <c r="W48" i="8"/>
  <c r="W44" i="8"/>
  <c r="W40" i="8"/>
  <c r="W36" i="8"/>
  <c r="W32" i="8"/>
  <c r="W28" i="8"/>
  <c r="W24" i="8"/>
  <c r="W20" i="8"/>
  <c r="W16" i="8"/>
  <c r="W12" i="8"/>
  <c r="W106" i="8"/>
  <c r="W102" i="8"/>
  <c r="W98" i="8"/>
  <c r="W94" i="8"/>
  <c r="W90" i="8"/>
  <c r="W86" i="8"/>
  <c r="W82" i="8"/>
  <c r="W78" i="8"/>
  <c r="W74" i="8"/>
  <c r="W70" i="8"/>
  <c r="W66" i="8"/>
  <c r="W62" i="8"/>
  <c r="W58" i="8"/>
  <c r="W54" i="8"/>
  <c r="W50" i="8"/>
  <c r="W46" i="8"/>
  <c r="W42" i="8"/>
  <c r="W38" i="8"/>
  <c r="W34" i="8"/>
  <c r="W30" i="8"/>
  <c r="W26" i="8"/>
  <c r="W22" i="8"/>
  <c r="W18" i="8"/>
  <c r="W14" i="8"/>
  <c r="W10" i="8"/>
  <c r="W110" i="8" l="1"/>
  <c r="T23" i="9" l="1"/>
  <c r="S23" i="9"/>
  <c r="R23" i="9"/>
  <c r="B4" i="9"/>
  <c r="X23" i="9"/>
  <c r="U23" i="9"/>
  <c r="V23" i="9"/>
  <c r="W23" i="9"/>
</calcChain>
</file>

<file path=xl/sharedStrings.xml><?xml version="1.0" encoding="utf-8"?>
<sst xmlns="http://schemas.openxmlformats.org/spreadsheetml/2006/main" count="87" uniqueCount="55">
  <si>
    <t>A123</t>
  </si>
  <si>
    <t>B123</t>
  </si>
  <si>
    <t>ITEM A</t>
  </si>
  <si>
    <t>ITEM B</t>
  </si>
  <si>
    <t>Cole</t>
  </si>
  <si>
    <t>LOCATION</t>
  </si>
  <si>
    <t>Main Office</t>
  </si>
  <si>
    <t>Good</t>
  </si>
  <si>
    <t>Excellent</t>
  </si>
  <si>
    <t>EQUIPMENT</t>
  </si>
  <si>
    <t>Delivery Van</t>
  </si>
  <si>
    <t>Formax FD</t>
  </si>
  <si>
    <t>Ram ProMaster</t>
  </si>
  <si>
    <t>Lot</t>
  </si>
  <si>
    <t>Utility Room</t>
  </si>
  <si>
    <t>Belt RPX4864 ordered</t>
  </si>
  <si>
    <t>PHYSICAL CONDITION</t>
  </si>
  <si>
    <t>CenturyIII</t>
  </si>
  <si>
    <t>FINANCIAL STATUS</t>
  </si>
  <si>
    <t>Complete</t>
  </si>
  <si>
    <t>Item No.</t>
  </si>
  <si>
    <t>Name</t>
  </si>
  <si>
    <t>Description</t>
  </si>
  <si>
    <t>Type</t>
  </si>
  <si>
    <t>Remarks</t>
  </si>
  <si>
    <t>Department</t>
  </si>
  <si>
    <t>Space</t>
  </si>
  <si>
    <t>Condition</t>
  </si>
  <si>
    <t>Vendor</t>
  </si>
  <si>
    <t>Service Years Remaining</t>
  </si>
  <si>
    <t>Date of Purchase / Lease</t>
  </si>
  <si>
    <t>Cost</t>
  </si>
  <si>
    <t>Down Payment</t>
  </si>
  <si>
    <t>Length of Loan in Years</t>
  </si>
  <si>
    <t>% Rate of Loan</t>
  </si>
  <si>
    <t>Monthly Payment</t>
  </si>
  <si>
    <t>Monthly Cost of Operation</t>
  </si>
  <si>
    <t>Total Monthly Cost</t>
  </si>
  <si>
    <t>Expected Value at Loan Term End</t>
  </si>
  <si>
    <t>Annual Straight Line Depreciation</t>
  </si>
  <si>
    <t>Monthly Straight Line Depreciation</t>
  </si>
  <si>
    <t>Current Value</t>
  </si>
  <si>
    <t>Inventory and Equipment Checklist</t>
  </si>
  <si>
    <t>*Based upon CURRENT VALUE fields below</t>
  </si>
  <si>
    <t>Yes</t>
  </si>
  <si>
    <t>Tires replaced 05/20/20XX</t>
  </si>
  <si>
    <t>Industrial Cross-Cut Paper Shredder</t>
  </si>
  <si>
    <t>Total Equipment Inventory Value</t>
  </si>
  <si>
    <t>VALUE STATUS</t>
  </si>
  <si>
    <t>TOTALS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</si>
  <si>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</si>
  <si>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</si>
  <si>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Dept.</t>
  </si>
  <si>
    <t>% Rate 
of Loan</t>
  </si>
  <si>
    <t xml:space="preserve">Green shaded columns contain formulas; do not alter or erase.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</si>
</sst>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409]* #,##0.00_ ;_-[$$-409]* \-#,##0.00\ ;_-[$$-409]* &quot;-&quot;??_ ;_-@_ "/>
    <numFmt numFmtId="166" formatCode="&quot;$&quot;#,##0.00"/>
    <numFmt numFmtId="167" formatCode="mm/dd/yyyy"/>
  </numFmts>
  <fonts count="17"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8"/>
      <name val="Arial"/>
      <family val="2"/>
    </font>
    <font>
      <sz val="10"/>
      <color theme="1"/>
      <name val="Century Gothic"/>
      <family val="1"/>
    </font>
    <font>
      <b/>
      <sz val="28"/>
      <color rgb="FF001033"/>
      <name val="Century Gothic"/>
      <family val="1"/>
    </font>
    <font>
      <b/>
      <sz val="10"/>
      <color theme="8"/>
      <name val="Century Gothic"/>
      <family val="1"/>
    </font>
    <font>
      <i/>
      <sz val="10"/>
      <color theme="8"/>
      <name val="Century Gothic"/>
      <family val="1"/>
    </font>
    <font>
      <b/>
      <sz val="11"/>
      <color theme="1"/>
      <name val="Century Gothic"/>
      <family val="1"/>
    </font>
    <font>
      <b/>
      <sz val="10"/>
      <color theme="1"/>
      <name val="Century Gothic"/>
      <family val="1"/>
    </font>
    <font>
      <b/>
      <sz val="20"/>
      <color theme="1"/>
      <name val="Century Gothic"/>
      <family val="1"/>
    </font>
    <font>
      <sz val="11"/>
      <color theme="1"/>
      <name val="Calibri"/>
      <family val="2"/>
      <scheme val="minor"/>
    </font>
    <font>
      <u/>
      <sz val="12"/>
      <color theme="10"/>
      <name val="Calibri"/>
      <family val="2"/>
      <scheme val="minor"/>
    </font>
    <font>
      <sz val="14"/>
      <color theme="1"/>
      <name val="Century Gothic"/>
      <family val="1"/>
    </font>
    <font>
      <sz val="13"/>
      <color theme="1"/>
      <name val="Century Gothic"/>
      <family val="1"/>
    </font>
    <font>
      <b/>
      <u/>
      <sz val="22"/>
      <color theme="0"/>
      <name val="Century Gothic"/>
      <family val="1"/>
    </font>
  </fonts>
  <fills count="20">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rgb="FFD6F0AE"/>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theme="6" tint="0.79998168889431442"/>
        <bgColor indexed="64"/>
      </patternFill>
    </fill>
    <fill>
      <patternFill patternType="solid">
        <fgColor rgb="FF92D050"/>
        <bgColor indexed="64"/>
      </patternFill>
    </fill>
    <fill>
      <patternFill patternType="solid">
        <fgColor rgb="FFD6F1AE"/>
        <bgColor indexed="64"/>
      </patternFill>
    </fill>
    <fill>
      <patternFill patternType="solid">
        <fgColor rgb="FFE3FFB9"/>
        <bgColor indexed="64"/>
      </patternFill>
    </fill>
    <fill>
      <patternFill patternType="solid">
        <fgColor rgb="FFD3E6C4"/>
        <bgColor indexed="64"/>
      </patternFill>
    </fill>
    <fill>
      <patternFill patternType="solid">
        <fgColor rgb="FFE7F4DC"/>
        <bgColor indexed="64"/>
      </patternFill>
    </fill>
    <fill>
      <patternFill patternType="solid">
        <fgColor rgb="FF00BD32"/>
        <bgColor indexed="64"/>
      </patternFill>
    </fill>
    <fill>
      <patternFill patternType="solid">
        <fgColor rgb="FFC4E99C"/>
        <bgColor indexed="64"/>
      </patternFill>
    </fill>
    <fill>
      <patternFill patternType="solid">
        <fgColor theme="6" tint="0.59999389629810485"/>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s>
  <cellStyleXfs count="5">
    <xf numFmtId="0" fontId="0" fillId="0" borderId="0"/>
    <xf numFmtId="164" fontId="2" fillId="0" borderId="0" applyFont="0" applyFill="0" applyBorder="0" applyAlignment="0" applyProtection="0"/>
    <xf numFmtId="164" fontId="1" fillId="0" borderId="0" applyFont="0" applyFill="0" applyBorder="0" applyAlignment="0" applyProtection="0"/>
    <xf numFmtId="0" fontId="12" fillId="0" borderId="0"/>
    <xf numFmtId="0" fontId="13" fillId="0" borderId="0" applyNumberFormat="0" applyFill="0" applyBorder="0" applyAlignment="0" applyProtection="0"/>
  </cellStyleXfs>
  <cellXfs count="100">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vertical="center"/>
    </xf>
    <xf numFmtId="0" fontId="4" fillId="0" borderId="0" xfId="0" applyFont="1" applyAlignment="1">
      <alignment horizontal="left" indent="1"/>
    </xf>
    <xf numFmtId="165" fontId="3" fillId="0" borderId="0" xfId="0" applyNumberFormat="1" applyFont="1" applyAlignment="1">
      <alignment horizontal="center"/>
    </xf>
    <xf numFmtId="0" fontId="4" fillId="0" borderId="0" xfId="0" applyFont="1" applyAlignment="1">
      <alignment vertical="center"/>
    </xf>
    <xf numFmtId="0" fontId="4" fillId="0" borderId="0" xfId="0" applyFont="1" applyAlignment="1">
      <alignment horizontal="left" vertical="center" indent="1"/>
    </xf>
    <xf numFmtId="0" fontId="5" fillId="0" borderId="0" xfId="0" applyFont="1" applyAlignment="1" applyProtection="1">
      <alignment horizontal="left" wrapText="1"/>
      <protection locked="0"/>
    </xf>
    <xf numFmtId="165" fontId="5" fillId="0" borderId="0" xfId="0" applyNumberFormat="1" applyFont="1" applyAlignment="1" applyProtection="1">
      <alignment horizontal="left" wrapText="1"/>
      <protection locked="0"/>
    </xf>
    <xf numFmtId="0" fontId="6" fillId="2" borderId="0" xfId="0" applyFont="1" applyFill="1" applyAlignment="1" applyProtection="1">
      <alignment vertical="center"/>
      <protection locked="0"/>
    </xf>
    <xf numFmtId="0" fontId="0" fillId="0" borderId="0" xfId="0" applyAlignment="1">
      <alignment vertical="center"/>
    </xf>
    <xf numFmtId="0" fontId="7" fillId="0" borderId="0" xfId="0" applyFont="1" applyAlignment="1" applyProtection="1">
      <alignment horizontal="left" vertical="center" wrapText="1"/>
      <protection locked="0"/>
    </xf>
    <xf numFmtId="0" fontId="8" fillId="0" borderId="0" xfId="0" applyFont="1" applyAlignment="1" applyProtection="1">
      <alignment horizontal="left" wrapText="1"/>
      <protection locked="0"/>
    </xf>
    <xf numFmtId="166" fontId="7" fillId="0" borderId="0" xfId="0" applyNumberFormat="1" applyFont="1" applyAlignment="1" applyProtection="1">
      <alignment horizontal="left" wrapText="1"/>
      <protection locked="0"/>
    </xf>
    <xf numFmtId="0" fontId="5" fillId="0" borderId="0" xfId="0" applyFont="1" applyAlignment="1" applyProtection="1">
      <alignment horizontal="left" vertical="center"/>
      <protection locked="0"/>
    </xf>
    <xf numFmtId="0" fontId="5" fillId="0" borderId="1" xfId="0" applyFont="1" applyBorder="1" applyAlignment="1" applyProtection="1">
      <alignment horizontal="center" vertical="center"/>
      <protection locked="0"/>
    </xf>
    <xf numFmtId="0" fontId="5" fillId="10" borderId="10" xfId="0" applyFont="1" applyFill="1" applyBorder="1" applyAlignment="1">
      <alignment horizontal="center" vertical="center" wrapText="1"/>
    </xf>
    <xf numFmtId="0" fontId="5" fillId="11" borderId="10" xfId="0" applyFont="1" applyFill="1" applyBorder="1" applyAlignment="1">
      <alignment horizontal="center" vertical="center" wrapText="1"/>
    </xf>
    <xf numFmtId="165" fontId="5" fillId="11" borderId="10" xfId="0" applyNumberFormat="1" applyFont="1" applyFill="1" applyBorder="1" applyAlignment="1">
      <alignment horizontal="center" vertical="center" wrapText="1"/>
    </xf>
    <xf numFmtId="0" fontId="10" fillId="0" borderId="0" xfId="0" applyFont="1" applyAlignment="1" applyProtection="1">
      <alignment horizontal="left" vertical="center" wrapText="1"/>
      <protection locked="0"/>
    </xf>
    <xf numFmtId="0" fontId="5" fillId="18" borderId="10" xfId="0" applyFont="1" applyFill="1" applyBorder="1" applyAlignment="1">
      <alignment horizontal="center" vertical="center" wrapText="1"/>
    </xf>
    <xf numFmtId="0" fontId="5" fillId="18" borderId="11" xfId="0" applyFont="1" applyFill="1" applyBorder="1" applyAlignment="1">
      <alignment horizontal="center" vertical="center" wrapText="1"/>
    </xf>
    <xf numFmtId="0" fontId="12" fillId="0" borderId="0" xfId="3"/>
    <xf numFmtId="0" fontId="3" fillId="0" borderId="13" xfId="3" applyFont="1" applyBorder="1" applyAlignment="1">
      <alignment horizontal="left" vertical="center" wrapText="1" indent="2"/>
    </xf>
    <xf numFmtId="166" fontId="5" fillId="13" borderId="1" xfId="0" applyNumberFormat="1" applyFont="1" applyFill="1" applyBorder="1" applyAlignment="1">
      <alignment horizontal="right" vertical="center" wrapText="1"/>
    </xf>
    <xf numFmtId="166" fontId="5" fillId="13" borderId="1" xfId="0" applyNumberFormat="1" applyFont="1" applyFill="1" applyBorder="1" applyAlignment="1">
      <alignment vertical="center" wrapText="1"/>
    </xf>
    <xf numFmtId="166" fontId="5" fillId="13" borderId="1" xfId="2" applyNumberFormat="1" applyFont="1" applyFill="1" applyBorder="1" applyAlignment="1">
      <alignment vertical="center" wrapText="1"/>
    </xf>
    <xf numFmtId="166" fontId="5" fillId="13" borderId="8" xfId="2" applyNumberFormat="1" applyFont="1" applyFill="1" applyBorder="1" applyAlignment="1">
      <alignment vertical="center" wrapText="1"/>
    </xf>
    <xf numFmtId="166" fontId="5" fillId="14" borderId="1" xfId="2" applyNumberFormat="1" applyFont="1" applyFill="1" applyBorder="1" applyAlignment="1">
      <alignment vertical="center" wrapText="1"/>
    </xf>
    <xf numFmtId="166" fontId="5" fillId="14" borderId="8" xfId="2" applyNumberFormat="1" applyFont="1" applyFill="1" applyBorder="1" applyAlignment="1">
      <alignment vertical="center" wrapText="1"/>
    </xf>
    <xf numFmtId="166" fontId="5" fillId="16" borderId="1" xfId="2" applyNumberFormat="1" applyFont="1" applyFill="1" applyBorder="1" applyAlignment="1">
      <alignment vertical="center" wrapText="1"/>
    </xf>
    <xf numFmtId="166" fontId="5" fillId="15" borderId="1" xfId="2" applyNumberFormat="1" applyFont="1" applyFill="1" applyBorder="1" applyAlignment="1">
      <alignment vertical="center" wrapText="1"/>
    </xf>
    <xf numFmtId="166" fontId="5" fillId="13" borderId="2" xfId="2" applyNumberFormat="1" applyFont="1" applyFill="1" applyBorder="1" applyAlignment="1">
      <alignment vertical="center" wrapText="1"/>
    </xf>
    <xf numFmtId="166" fontId="5" fillId="16" borderId="8" xfId="2" applyNumberFormat="1" applyFont="1" applyFill="1" applyBorder="1" applyAlignment="1">
      <alignment vertical="center" wrapText="1"/>
    </xf>
    <xf numFmtId="166" fontId="5" fillId="15" borderId="8" xfId="2" applyNumberFormat="1" applyFont="1" applyFill="1" applyBorder="1" applyAlignment="1">
      <alignment vertical="center" wrapText="1"/>
    </xf>
    <xf numFmtId="166" fontId="5" fillId="13" borderId="5" xfId="2" applyNumberFormat="1" applyFont="1" applyFill="1" applyBorder="1" applyAlignment="1">
      <alignment vertical="center" wrapText="1"/>
    </xf>
    <xf numFmtId="49" fontId="5" fillId="0" borderId="1" xfId="0" applyNumberFormat="1" applyFont="1" applyBorder="1" applyAlignment="1">
      <alignment horizontal="left" vertical="center" wrapText="1"/>
    </xf>
    <xf numFmtId="0" fontId="5" fillId="0" borderId="1" xfId="0" applyFont="1" applyBorder="1" applyAlignment="1">
      <alignment horizontal="left" vertical="center" wrapText="1"/>
    </xf>
    <xf numFmtId="1" fontId="5" fillId="0" borderId="1" xfId="0" applyNumberFormat="1" applyFont="1" applyBorder="1" applyAlignment="1">
      <alignment horizontal="left" vertical="center" wrapText="1"/>
    </xf>
    <xf numFmtId="1" fontId="5" fillId="0" borderId="1" xfId="0" applyNumberFormat="1" applyFont="1" applyBorder="1" applyAlignment="1">
      <alignment horizontal="center" vertical="center" wrapText="1"/>
    </xf>
    <xf numFmtId="167" fontId="5" fillId="0" borderId="1" xfId="0" applyNumberFormat="1" applyFont="1" applyBorder="1" applyAlignment="1">
      <alignment horizontal="center" vertical="center" wrapText="1"/>
    </xf>
    <xf numFmtId="166" fontId="5" fillId="0" borderId="1" xfId="0" applyNumberFormat="1" applyFont="1" applyBorder="1" applyAlignment="1">
      <alignment horizontal="right" vertical="center" wrapText="1"/>
    </xf>
    <xf numFmtId="10" fontId="5" fillId="0" borderId="1" xfId="0" applyNumberFormat="1" applyFont="1" applyBorder="1" applyAlignment="1">
      <alignment horizontal="center" vertical="center" wrapText="1"/>
    </xf>
    <xf numFmtId="166" fontId="5" fillId="0" borderId="1" xfId="2" applyNumberFormat="1" applyFont="1" applyFill="1" applyBorder="1" applyAlignment="1">
      <alignment horizontal="right" vertical="center" wrapText="1"/>
    </xf>
    <xf numFmtId="1" fontId="5" fillId="0" borderId="8" xfId="0" applyNumberFormat="1" applyFont="1" applyBorder="1" applyAlignment="1">
      <alignment horizontal="center" vertical="center" wrapText="1"/>
    </xf>
    <xf numFmtId="167" fontId="5" fillId="0" borderId="8" xfId="0" applyNumberFormat="1" applyFont="1" applyBorder="1" applyAlignment="1">
      <alignment horizontal="center" vertical="center" wrapText="1"/>
    </xf>
    <xf numFmtId="166" fontId="5" fillId="0" borderId="8" xfId="0" applyNumberFormat="1" applyFont="1" applyBorder="1" applyAlignment="1">
      <alignment horizontal="right" vertical="center" wrapText="1"/>
    </xf>
    <xf numFmtId="10" fontId="5" fillId="0" borderId="8" xfId="0" applyNumberFormat="1" applyFont="1" applyBorder="1" applyAlignment="1">
      <alignment horizontal="center" vertical="center" wrapText="1"/>
    </xf>
    <xf numFmtId="166" fontId="5" fillId="0" borderId="8" xfId="2" applyNumberFormat="1" applyFont="1" applyFill="1" applyBorder="1" applyAlignment="1">
      <alignment horizontal="right" vertical="center" wrapText="1"/>
    </xf>
    <xf numFmtId="166" fontId="10" fillId="19" borderId="1" xfId="2" applyNumberFormat="1" applyFont="1" applyFill="1" applyBorder="1" applyAlignment="1" applyProtection="1">
      <alignment horizontal="right" vertical="center" wrapText="1"/>
      <protection locked="0"/>
    </xf>
    <xf numFmtId="0" fontId="10" fillId="3" borderId="1" xfId="0" applyFont="1" applyFill="1" applyBorder="1" applyAlignment="1" applyProtection="1">
      <alignment horizontal="right" vertical="center" wrapText="1" indent="1"/>
      <protection locked="0"/>
    </xf>
    <xf numFmtId="166" fontId="5" fillId="14" borderId="1" xfId="2" applyNumberFormat="1" applyFont="1" applyFill="1" applyBorder="1" applyAlignment="1">
      <alignment horizontal="right" vertical="center" wrapText="1"/>
    </xf>
    <xf numFmtId="166" fontId="5" fillId="16" borderId="1" xfId="2" applyNumberFormat="1" applyFont="1" applyFill="1" applyBorder="1" applyAlignment="1">
      <alignment horizontal="right" vertical="center" wrapText="1"/>
    </xf>
    <xf numFmtId="166" fontId="5" fillId="15" borderId="1" xfId="2" applyNumberFormat="1" applyFont="1" applyFill="1" applyBorder="1" applyAlignment="1">
      <alignment horizontal="right" vertical="center" wrapText="1"/>
    </xf>
    <xf numFmtId="166" fontId="5" fillId="13" borderId="1" xfId="2" applyNumberFormat="1" applyFont="1" applyFill="1" applyBorder="1" applyAlignment="1">
      <alignment horizontal="right" vertical="center" wrapText="1"/>
    </xf>
    <xf numFmtId="0" fontId="5" fillId="8" borderId="10" xfId="0" applyFont="1" applyFill="1" applyBorder="1" applyAlignment="1">
      <alignment vertical="center"/>
    </xf>
    <xf numFmtId="0" fontId="5" fillId="8" borderId="10" xfId="0" applyFont="1" applyFill="1" applyBorder="1" applyAlignment="1">
      <alignment vertical="center" wrapText="1"/>
    </xf>
    <xf numFmtId="0" fontId="5" fillId="9" borderId="10" xfId="0" applyFont="1" applyFill="1" applyBorder="1" applyAlignment="1">
      <alignment vertical="center" wrapText="1"/>
    </xf>
    <xf numFmtId="0" fontId="5" fillId="10" borderId="10" xfId="0" applyFont="1" applyFill="1" applyBorder="1" applyAlignment="1">
      <alignment vertical="center" wrapText="1"/>
    </xf>
    <xf numFmtId="0" fontId="5" fillId="8" borderId="1" xfId="0" applyFont="1" applyFill="1" applyBorder="1" applyAlignment="1">
      <alignment vertical="center"/>
    </xf>
    <xf numFmtId="0" fontId="5" fillId="8" borderId="1" xfId="0" applyFont="1" applyFill="1" applyBorder="1" applyAlignment="1">
      <alignment vertical="center" wrapText="1"/>
    </xf>
    <xf numFmtId="0" fontId="5" fillId="9" borderId="1" xfId="0" applyFont="1" applyFill="1" applyBorder="1" applyAlignment="1">
      <alignment vertical="center" wrapText="1"/>
    </xf>
    <xf numFmtId="0" fontId="5" fillId="10" borderId="1" xfId="0" applyFont="1" applyFill="1" applyBorder="1" applyAlignment="1">
      <alignment vertical="center" wrapText="1"/>
    </xf>
    <xf numFmtId="0" fontId="5" fillId="10" borderId="1" xfId="0" applyFont="1" applyFill="1" applyBorder="1" applyAlignment="1">
      <alignment horizontal="center" vertical="center" wrapText="1"/>
    </xf>
    <xf numFmtId="0" fontId="5" fillId="11" borderId="1" xfId="0" applyFont="1" applyFill="1" applyBorder="1" applyAlignment="1">
      <alignment horizontal="center" vertical="center" wrapText="1"/>
    </xf>
    <xf numFmtId="165" fontId="5" fillId="11" borderId="1" xfId="0" applyNumberFormat="1" applyFont="1" applyFill="1" applyBorder="1" applyAlignment="1">
      <alignment horizontal="center" vertical="center" wrapText="1"/>
    </xf>
    <xf numFmtId="0" fontId="5" fillId="18" borderId="1" xfId="0" applyFont="1" applyFill="1" applyBorder="1" applyAlignment="1">
      <alignment horizontal="center" vertical="center" wrapText="1"/>
    </xf>
    <xf numFmtId="49" fontId="5" fillId="0" borderId="1" xfId="0" applyNumberFormat="1" applyFont="1" applyBorder="1" applyAlignment="1" applyProtection="1">
      <alignment horizontal="center" vertical="center"/>
      <protection locked="0"/>
    </xf>
    <xf numFmtId="0" fontId="5" fillId="8" borderId="9" xfId="0" applyFont="1" applyFill="1" applyBorder="1" applyAlignment="1">
      <alignment vertical="center" wrapText="1"/>
    </xf>
    <xf numFmtId="49" fontId="5" fillId="0" borderId="3" xfId="0" applyNumberFormat="1" applyFont="1" applyBorder="1" applyAlignment="1">
      <alignment vertical="center" wrapText="1"/>
    </xf>
    <xf numFmtId="49" fontId="5" fillId="0" borderId="1" xfId="0" applyNumberFormat="1" applyFont="1" applyBorder="1" applyAlignment="1">
      <alignment vertical="center" wrapText="1"/>
    </xf>
    <xf numFmtId="0" fontId="5" fillId="0" borderId="1" xfId="0" applyFont="1" applyBorder="1" applyAlignment="1" applyProtection="1">
      <alignment vertical="center"/>
      <protection locked="0"/>
    </xf>
    <xf numFmtId="0" fontId="5" fillId="0" borderId="1" xfId="0" applyFont="1" applyBorder="1" applyAlignment="1">
      <alignment vertical="center" wrapText="1"/>
    </xf>
    <xf numFmtId="1" fontId="5" fillId="0" borderId="1" xfId="0" applyNumberFormat="1" applyFont="1" applyBorder="1" applyAlignment="1">
      <alignment vertical="center" wrapText="1"/>
    </xf>
    <xf numFmtId="49" fontId="5" fillId="0" borderId="7" xfId="0" applyNumberFormat="1" applyFont="1" applyBorder="1" applyAlignment="1">
      <alignment vertical="center" wrapText="1"/>
    </xf>
    <xf numFmtId="49" fontId="5" fillId="0" borderId="8" xfId="0" applyNumberFormat="1" applyFont="1" applyBorder="1" applyAlignment="1">
      <alignment vertical="center" wrapText="1"/>
    </xf>
    <xf numFmtId="0" fontId="5" fillId="0" borderId="8" xfId="0" applyFont="1" applyBorder="1" applyAlignment="1">
      <alignment vertical="center" wrapText="1"/>
    </xf>
    <xf numFmtId="1" fontId="5" fillId="0" borderId="8" xfId="0" applyNumberFormat="1" applyFont="1" applyBorder="1" applyAlignment="1">
      <alignment vertical="center" wrapText="1"/>
    </xf>
    <xf numFmtId="0" fontId="15" fillId="0" borderId="0" xfId="0" applyFont="1" applyAlignment="1" applyProtection="1">
      <alignment vertical="center"/>
      <protection locked="0"/>
    </xf>
    <xf numFmtId="0" fontId="9" fillId="12" borderId="4" xfId="0" applyFont="1" applyFill="1" applyBorder="1" applyAlignment="1">
      <alignment vertical="center"/>
    </xf>
    <xf numFmtId="0" fontId="9" fillId="12" borderId="0" xfId="0" applyFont="1" applyFill="1" applyAlignment="1">
      <alignment vertical="center"/>
    </xf>
    <xf numFmtId="0" fontId="14" fillId="0" borderId="0" xfId="0" applyFont="1" applyAlignment="1" applyProtection="1">
      <alignment horizontal="center" vertical="center"/>
      <protection locked="0"/>
    </xf>
    <xf numFmtId="166" fontId="11" fillId="4" borderId="12" xfId="1" applyNumberFormat="1" applyFont="1" applyFill="1" applyBorder="1" applyAlignment="1" applyProtection="1">
      <alignment horizontal="center" vertical="center"/>
      <protection locked="0"/>
    </xf>
    <xf numFmtId="0" fontId="9" fillId="3" borderId="5" xfId="0" applyFont="1" applyFill="1" applyBorder="1" applyAlignment="1" applyProtection="1">
      <alignment vertical="center"/>
      <protection locked="0"/>
    </xf>
    <xf numFmtId="0" fontId="9" fillId="3" borderId="6" xfId="0" applyFont="1" applyFill="1" applyBorder="1" applyAlignment="1" applyProtection="1">
      <alignment vertical="center"/>
      <protection locked="0"/>
    </xf>
    <xf numFmtId="0" fontId="9" fillId="3" borderId="7" xfId="0" applyFont="1" applyFill="1" applyBorder="1" applyAlignment="1" applyProtection="1">
      <alignment vertical="center"/>
      <protection locked="0"/>
    </xf>
    <xf numFmtId="0" fontId="4" fillId="0" borderId="0" xfId="0" applyFont="1" applyAlignment="1">
      <alignment horizontal="left" vertical="center" indent="1"/>
    </xf>
    <xf numFmtId="0" fontId="9" fillId="6" borderId="5" xfId="0" applyFont="1" applyFill="1" applyBorder="1" applyAlignment="1" applyProtection="1">
      <alignment vertical="center" wrapText="1"/>
      <protection locked="0"/>
    </xf>
    <xf numFmtId="0" fontId="9" fillId="6" borderId="7" xfId="0" applyFont="1" applyFill="1" applyBorder="1" applyAlignment="1" applyProtection="1">
      <alignment vertical="center" wrapText="1"/>
      <protection locked="0"/>
    </xf>
    <xf numFmtId="0" fontId="9" fillId="5" borderId="8" xfId="0" applyFont="1" applyFill="1" applyBorder="1" applyAlignment="1" applyProtection="1">
      <alignment vertical="center" wrapText="1"/>
      <protection locked="0"/>
    </xf>
    <xf numFmtId="0" fontId="9" fillId="7" borderId="5" xfId="0" applyFont="1" applyFill="1" applyBorder="1" applyAlignment="1" applyProtection="1">
      <alignment vertical="center"/>
      <protection locked="0"/>
    </xf>
    <xf numFmtId="0" fontId="9" fillId="7" borderId="6" xfId="0" applyFont="1" applyFill="1" applyBorder="1" applyAlignment="1" applyProtection="1">
      <alignment vertical="center"/>
      <protection locked="0"/>
    </xf>
    <xf numFmtId="0" fontId="9" fillId="7" borderId="7" xfId="0" applyFont="1" applyFill="1" applyBorder="1" applyAlignment="1" applyProtection="1">
      <alignment vertical="center"/>
      <protection locked="0"/>
    </xf>
    <xf numFmtId="0" fontId="9" fillId="12" borderId="1" xfId="0" applyFont="1" applyFill="1" applyBorder="1" applyAlignment="1">
      <alignment vertical="center"/>
    </xf>
    <xf numFmtId="0" fontId="9" fillId="5" borderId="1" xfId="0" applyFont="1" applyFill="1" applyBorder="1" applyAlignment="1" applyProtection="1">
      <alignment vertical="center" wrapText="1"/>
      <protection locked="0"/>
    </xf>
    <xf numFmtId="0" fontId="9" fillId="6" borderId="1" xfId="0" applyFont="1" applyFill="1" applyBorder="1" applyAlignment="1" applyProtection="1">
      <alignment vertical="center" wrapText="1"/>
      <protection locked="0"/>
    </xf>
    <xf numFmtId="0" fontId="9" fillId="7" borderId="1" xfId="0" applyFont="1" applyFill="1" applyBorder="1" applyAlignment="1" applyProtection="1">
      <alignment vertical="center"/>
      <protection locked="0"/>
    </xf>
    <xf numFmtId="0" fontId="9" fillId="3" borderId="1" xfId="0" applyFont="1" applyFill="1" applyBorder="1" applyAlignment="1" applyProtection="1">
      <alignment vertical="center"/>
      <protection locked="0"/>
    </xf>
    <xf numFmtId="0" fontId="16" fillId="17" borderId="0" xfId="4" applyFont="1" applyFill="1" applyAlignment="1">
      <alignment horizontal="center" vertical="center"/>
    </xf>
  </cellXfs>
  <cellStyles count="5">
    <cellStyle name="Currency" xfId="2" builtinId="4"/>
    <cellStyle name="Currency 2" xfId="1" xr:uid="{00000000-0005-0000-0000-000001000000}"/>
    <cellStyle name="Hyperlink" xfId="4" builtinId="8"/>
    <cellStyle name="Normal" xfId="0" builtinId="0"/>
    <cellStyle name="Normal 2" xfId="3" xr:uid="{D1C9D857-D219-2844-85CD-A5A91A08C187}"/>
  </cellStyles>
  <dxfs count="58">
    <dxf>
      <fill>
        <patternFill>
          <bgColor rgb="FFACEAE7"/>
        </patternFill>
      </fill>
    </dxf>
    <dxf>
      <fill>
        <patternFill>
          <bgColor rgb="FFACEAE7"/>
        </patternFill>
      </fill>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rgb="FFD6F1AE"/>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rgb="FFD3E6C4"/>
        </patternFill>
      </fill>
      <alignment horizontal="righ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rgb="FFE7F4DC"/>
        </patternFill>
      </fill>
      <alignment horizontal="righ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none">
          <fgColor indexed="64"/>
          <bgColor auto="1"/>
        </patternFill>
      </fill>
      <alignment horizontal="righ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rgb="FFD6F1AE"/>
        </patternFill>
      </fill>
      <alignment horizontal="righ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none">
          <fgColor indexed="64"/>
          <bgColor auto="1"/>
        </patternFill>
      </fill>
      <alignment horizontal="righ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rgb="FFE3FFB9"/>
        </patternFill>
      </fill>
      <alignment horizontal="righ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4" formatCode="0.00%"/>
      <fill>
        <patternFill patternType="none">
          <fgColor indexed="64"/>
          <bgColor auto="1"/>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none">
          <fgColor indexed="64"/>
          <bgColor auto="1"/>
        </patternFill>
      </fill>
      <alignment horizontal="righ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none">
          <fgColor indexed="64"/>
          <bgColor auto="1"/>
        </patternFill>
      </fill>
      <alignment horizontal="righ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7" formatCode="mm/dd/yyyy"/>
      <fill>
        <patternFill patternType="none">
          <fgColor indexed="64"/>
          <bgColor auto="1"/>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auto="1"/>
        </patternFill>
      </fill>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auto="1"/>
        </patternFill>
      </fill>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Century Gothic"/>
        <family val="1"/>
        <scheme val="none"/>
      </font>
      <fill>
        <patternFill patternType="none">
          <fgColor rgb="FF000000"/>
          <bgColor auto="1"/>
        </patternFill>
      </fill>
      <alignment vertical="center" textRotation="0" indent="0" justifyLastLine="0" shrinkToFit="0" readingOrder="0"/>
    </dxf>
    <dxf>
      <border>
        <bottom style="thin">
          <color rgb="FFBFBFBF"/>
        </bottom>
      </border>
    </dxf>
    <dxf>
      <font>
        <b val="0"/>
        <i val="0"/>
        <strike val="0"/>
        <condense val="0"/>
        <extend val="0"/>
        <outline val="0"/>
        <shadow val="0"/>
        <u val="none"/>
        <vertAlign val="baseline"/>
        <sz val="10"/>
        <color theme="1"/>
        <name val="Century Gothic"/>
        <family val="1"/>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rgb="FFD6F1AE"/>
        </patternFill>
      </fill>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rgb="FFD3E6C4"/>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rgb="FFE7F4DC"/>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none">
          <fgColor indexed="64"/>
          <bgColor auto="1"/>
        </patternFill>
      </fill>
      <alignment horizontal="righ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rgb="FFD6F1AE"/>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none">
          <fgColor indexed="64"/>
          <bgColor auto="1"/>
        </patternFill>
      </fill>
      <alignment horizontal="righ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rgb="FFE3FFB9"/>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4" formatCode="0.00%"/>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none">
          <fgColor indexed="64"/>
          <bgColor auto="1"/>
        </patternFill>
      </fill>
      <alignment horizontal="righ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none">
          <fgColor indexed="64"/>
          <bgColor auto="1"/>
        </patternFill>
      </fill>
      <alignment horizontal="righ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m/dd/yyyy"/>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 formatCode="0"/>
      <fill>
        <patternFill patternType="none">
          <fgColor indexed="64"/>
          <bgColor auto="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auto="1"/>
        </patternFill>
      </fill>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general" vertical="center" textRotation="0" wrapText="0"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general" vertical="center" textRotation="0" wrapText="1" indent="0" justifyLastLine="0" shrinkToFit="0" readingOrder="0"/>
      <border diagonalUp="0" diagonalDown="0" outline="0">
        <left/>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family val="1"/>
        <scheme val="none"/>
      </font>
      <fill>
        <patternFill patternType="none">
          <fgColor indexed="64"/>
          <bgColor auto="1"/>
        </patternFill>
      </fill>
      <alignment vertical="center" textRotation="0" indent="0" justifyLastLine="0" shrinkToFit="0" readingOrder="0"/>
    </dxf>
    <dxf>
      <border>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s>
  <tableStyles count="0" defaultTableStyle="TableStyleMedium9" defaultPivotStyle="PivotStyleMedium7"/>
  <colors>
    <mruColors>
      <color rgb="FFC4E99C"/>
      <color rgb="FFD6F1AE"/>
      <color rgb="FFE7F4DC"/>
      <color rgb="FFD3E6C4"/>
      <color rgb="FFE3FF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624&amp;utm_source=template-excel&amp;utm_medium=content&amp;utm_campaign=Inventory+and+Equipment+Checklist-excel-8624&amp;lpa=Inventory+and+Equipment+Checklist+excel+862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715122</xdr:colOff>
      <xdr:row>1</xdr:row>
      <xdr:rowOff>1170</xdr:rowOff>
    </xdr:to>
    <xdr:pic>
      <xdr:nvPicPr>
        <xdr:cNvPr id="2" name="Picture 1">
          <a:hlinkClick xmlns:r="http://schemas.openxmlformats.org/officeDocument/2006/relationships" r:id="rId1"/>
          <a:extLst>
            <a:ext uri="{FF2B5EF4-FFF2-40B4-BE49-F238E27FC236}">
              <a16:creationId xmlns:a16="http://schemas.microsoft.com/office/drawing/2014/main" id="{3B5A9E83-825A-3F4F-AE0A-D8778836DF16}"/>
            </a:ext>
          </a:extLst>
        </xdr:cNvPr>
        <xdr:cNvPicPr>
          <a:picLocks noChangeAspect="1"/>
        </xdr:cNvPicPr>
      </xdr:nvPicPr>
      <xdr:blipFill rotWithShape="1">
        <a:blip xmlns:r="http://schemas.openxmlformats.org/officeDocument/2006/relationships" r:embed="rId2"/>
        <a:srcRect b="7099"/>
        <a:stretch/>
      </xdr:blipFill>
      <xdr:spPr>
        <a:xfrm>
          <a:off x="0" y="0"/>
          <a:ext cx="10045700" cy="24776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Inventory_Equipment" displayName="Inventory_Equipment" ref="B9:X108" totalsRowShown="0" headerRowDxfId="57" dataDxfId="55" headerRowBorderDxfId="56" tableBorderDxfId="54" totalsRowBorderDxfId="53">
  <autoFilter ref="B9:X108" xr:uid="{00000000-0009-0000-0100-000002000000}"/>
  <tableColumns count="23">
    <tableColumn id="1" xr3:uid="{00000000-0010-0000-0000-000001000000}" name="Item No." dataDxfId="52"/>
    <tableColumn id="12" xr3:uid="{00000000-0010-0000-0000-00000C000000}" name="Name" dataDxfId="51"/>
    <tableColumn id="9" xr3:uid="{9B2EAE93-328B-914A-8092-2F0BF7D5210D}" name="Complete" dataDxfId="50"/>
    <tableColumn id="15" xr3:uid="{00000000-0010-0000-0000-00000F000000}" name="Description" dataDxfId="49"/>
    <tableColumn id="2" xr3:uid="{00000000-0010-0000-0000-000002000000}" name="Type" dataDxfId="48"/>
    <tableColumn id="21" xr3:uid="{00000000-0010-0000-0000-000015000000}" name="Remarks" dataDxfId="47"/>
    <tableColumn id="3" xr3:uid="{00000000-0010-0000-0000-000003000000}" name="Department" dataDxfId="46"/>
    <tableColumn id="13" xr3:uid="{00000000-0010-0000-0000-00000D000000}" name="Space" dataDxfId="45"/>
    <tableColumn id="26" xr3:uid="{00000000-0010-0000-0000-00001A000000}" name="Condition" dataDxfId="44"/>
    <tableColumn id="25" xr3:uid="{00000000-0010-0000-0000-000019000000}" name="Vendor" dataDxfId="43"/>
    <tableColumn id="24" xr3:uid="{00000000-0010-0000-0000-000018000000}" name="Service Years Remaining" dataDxfId="42"/>
    <tableColumn id="4" xr3:uid="{00000000-0010-0000-0000-000004000000}" name="Date of Purchase / Lease" dataDxfId="41"/>
    <tableColumn id="6" xr3:uid="{00000000-0010-0000-0000-000006000000}" name="Cost" dataDxfId="40"/>
    <tableColumn id="5" xr3:uid="{00000000-0010-0000-0000-000005000000}" name="Down Payment" dataDxfId="39"/>
    <tableColumn id="16" xr3:uid="{00000000-0010-0000-0000-000010000000}" name="Length of Loan in Years" dataDxfId="38"/>
    <tableColumn id="7" xr3:uid="{00000000-0010-0000-0000-000007000000}" name="% Rate of Loan" dataDxfId="37"/>
    <tableColumn id="8" xr3:uid="{00000000-0010-0000-0000-000008000000}" name="Monthly Payment" dataDxfId="36" dataCellStyle="Currency">
      <calculatedColumnFormula>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calculatedColumnFormula>
    </tableColumn>
    <tableColumn id="17" xr3:uid="{00000000-0010-0000-0000-000011000000}" name="Monthly Cost of Operation" dataDxfId="35" dataCellStyle="Currency"/>
    <tableColumn id="10" xr3:uid="{00000000-0010-0000-0000-00000A000000}" name="Total Monthly Cost" dataDxfId="34" dataCellStyle="Currency">
      <calculatedColumnFormula>SUM(Inventory_Equipment[[#This Row],[Monthly Payment]],Inventory_Equipment[[#This Row],[Monthly Cost of Operation]])</calculatedColumnFormula>
    </tableColumn>
    <tableColumn id="11" xr3:uid="{00000000-0010-0000-0000-00000B000000}" name="Expected Value at Loan Term End" dataDxfId="33" dataCellStyle="Currency"/>
    <tableColumn id="18" xr3:uid="{00000000-0010-0000-0000-000012000000}" name="Annual Straight Line Depreciation" dataDxfId="32" dataCellStyle="Currency">
      <calculatedColumnFormula>IFERROR(IF(Inventory_Equipment[[#This Row],[Cost]]&gt;0,SLN(Inventory_Equipment[[#This Row],[Cost]],Inventory_Equipment[[#This Row],[Expected Value at Loan Term End]],Inventory_Equipment[[#This Row],[Service Years Remaining]]),0),0)</calculatedColumnFormula>
    </tableColumn>
    <tableColumn id="19" xr3:uid="{00000000-0010-0000-0000-000013000000}" name="Monthly Straight Line Depreciation" dataDxfId="31" dataCellStyle="Currency">
      <calculatedColumnFormula>IFERROR(Inventory_Equipment[[#This Row],[Annual Straight Line Depreciation]]/12,0)</calculatedColumnFormula>
    </tableColumn>
    <tableColumn id="14" xr3:uid="{00000000-0010-0000-0000-00000E000000}" name="Current Value" dataDxfId="30" dataCellStyle="Currency">
      <calculatedColumnFormula>IFERROR(Inventory_Equipment[[#This Row],[Cost]]-(Inventory_Equipment[[#This Row],[Annual Straight Line Depreciation]]*((TODAY()-Inventory_Equipment[[#This Row],[Date of Purchase / Lease]])/365)),0)</calculatedColumnFormula>
    </tableColumn>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06C4ED3-2057-CB49-8727-7C956D2F279F}" name="Table2" displayName="Table2" ref="B8:X21" totalsRowShown="0" headerRowDxfId="29" dataDxfId="27" headerRowBorderDxfId="28" tableBorderDxfId="26" totalsRowBorderDxfId="25">
  <autoFilter ref="B8:X21" xr:uid="{00000000-0009-0000-0100-000002000000}"/>
  <tableColumns count="23">
    <tableColumn id="1" xr3:uid="{B6FC4E2D-E6D7-0349-8BE1-365CD7F225D4}" name="Item No." dataDxfId="24"/>
    <tableColumn id="12" xr3:uid="{83696A6B-83D5-E64D-8089-3C0869FA8201}" name="Name" dataDxfId="23"/>
    <tableColumn id="9" xr3:uid="{34418A5C-D78F-B545-B64C-DD8DE8B3146E}" name="Complete" dataDxfId="22"/>
    <tableColumn id="15" xr3:uid="{FE757D94-D391-884C-9613-808858D69D54}" name="Description" dataDxfId="21"/>
    <tableColumn id="2" xr3:uid="{49E59FD9-B0A8-5645-B43B-E6471FE7E69E}" name="Type" dataDxfId="20"/>
    <tableColumn id="21" xr3:uid="{C7E34E8C-9CF4-0A43-BBFF-F9DC54D6E495}" name="Remarks" dataDxfId="19"/>
    <tableColumn id="3" xr3:uid="{800D3779-6C15-944A-A940-46277BC2775C}" name="Dept." dataDxfId="18"/>
    <tableColumn id="13" xr3:uid="{C32A91A2-7C32-7A45-B179-DBA2722D59FE}" name="Space" dataDxfId="17"/>
    <tableColumn id="26" xr3:uid="{558ED8A4-F4D0-EA4F-8342-DC785BBC7BE8}" name="Condition" dataDxfId="16"/>
    <tableColumn id="25" xr3:uid="{80A3711A-A3D0-5244-9FB4-F423A8F427F2}" name="Vendor" dataDxfId="15"/>
    <tableColumn id="24" xr3:uid="{7F4938CC-7603-364A-9467-00BC5299879A}" name="Service Years Remaining" dataDxfId="14"/>
    <tableColumn id="4" xr3:uid="{37AA0407-AA6B-0F41-B0A2-7E6ECA0DBA00}" name="Date of Purchase / Lease" dataDxfId="13"/>
    <tableColumn id="6" xr3:uid="{68884397-C707-184E-86DE-F1AAAA982529}" name="Cost" dataDxfId="12"/>
    <tableColumn id="5" xr3:uid="{8A530F4D-CEE5-B04F-921A-BBBE25B14849}" name="Down Payment" dataDxfId="11"/>
    <tableColumn id="16" xr3:uid="{92154577-1737-C740-B834-4889B11FECCE}" name="Length of Loan in Years" dataDxfId="10"/>
    <tableColumn id="7" xr3:uid="{49897BF0-5251-E440-8FCA-B038A850B0F2}" name="% Rate _x000a_of Loan" dataDxfId="9"/>
    <tableColumn id="8" xr3:uid="{1B8ECE12-EC1C-A048-84FE-58A87E0DCC4E}" name="Monthly Payment" dataDxfId="8" dataCellStyle="Currency">
      <calculatedColumnFormula>IFERROR(IF(AND(Table2[[#This Row],[Cost]]&gt;0,Table2[[#This Row],[Cost]]&lt;&gt;Table2[[#This Row],[Down Payment]]),-1*PMT(Table2[[#This Row],[% Rate 
of Loan]]/12,Table2[[#This Row],[Length of Loan in Years]]*12,Table2[[#This Row],[Cost]]-Table2[[#This Row],[Down Payment]]),0),0)</calculatedColumnFormula>
    </tableColumn>
    <tableColumn id="17" xr3:uid="{4BE7EDA1-5581-424E-91A6-A6B5BD24B2BE}" name="Monthly Cost of Operation" dataDxfId="7" dataCellStyle="Currency"/>
    <tableColumn id="10" xr3:uid="{CBB30607-74AF-904C-9E4C-13827EEDD7F1}" name="Total Monthly Cost" dataDxfId="6" dataCellStyle="Currency">
      <calculatedColumnFormula>SUM(Table2[[#This Row],[Monthly Payment]],Table2[[#This Row],[Monthly Cost of Operation]])</calculatedColumnFormula>
    </tableColumn>
    <tableColumn id="11" xr3:uid="{597847E7-8058-9247-9A25-744BB511334A}" name="Expected Value at Loan Term End" dataDxfId="5" dataCellStyle="Currency"/>
    <tableColumn id="18" xr3:uid="{420796F2-7046-9742-808F-2E964FCC41D1}" name="Annual Straight Line Depreciation" dataDxfId="4" dataCellStyle="Currency">
      <calculatedColumnFormula>IFERROR(IF(Table2[[#This Row],[Cost]]&gt;0,SLN(Table2[[#This Row],[Cost]],Table2[[#This Row],[Expected Value at Loan Term End]],Table2[[#This Row],[Service Years Remaining]]),0),0)</calculatedColumnFormula>
    </tableColumn>
    <tableColumn id="19" xr3:uid="{1FB3E92B-DE0A-3B45-9C05-599898CE0F56}" name="Monthly Straight Line Depreciation" dataDxfId="3" dataCellStyle="Currency">
      <calculatedColumnFormula>IFERROR(Table2[[#This Row],[Annual Straight Line Depreciation]]/12,0)</calculatedColumnFormula>
    </tableColumn>
    <tableColumn id="14" xr3:uid="{12A0816F-27B4-8C44-A788-A78B8748266C}" name="Current Value" dataDxfId="2" dataCellStyle="Currency">
      <calculatedColumnFormula>IFERROR(Table2[[#This Row],[Cost]]-(Table2[[#This Row],[Annual Straight Line Depreciation]]*((TODAY()-Table2[[#This Row],[Date of Purchase / Lease]])/365)),0)</calculatedColumnFormula>
    </tableColumn>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624&amp;utm_source=template-excel&amp;utm_medium=content&amp;utm_campaign=Inventory+and+Equipment+Checklist-excel-8624&amp;lpa=Inventory+and+Equipment+Checklist+excel+8624"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B1:X112"/>
  <sheetViews>
    <sheetView showGridLines="0" tabSelected="1" zoomScaleNormal="100" zoomScalePageLayoutView="85" workbookViewId="0">
      <pane ySplit="1" topLeftCell="A2" activePane="bottomLeft" state="frozen"/>
      <selection pane="bottomLeft" activeCell="B2" sqref="B2"/>
    </sheetView>
  </sheetViews>
  <sheetFormatPr baseColWidth="10" defaultColWidth="10.83203125" defaultRowHeight="16" x14ac:dyDescent="0.2"/>
  <cols>
    <col min="1" max="1" width="3.33203125" style="1" customWidth="1"/>
    <col min="2" max="2" width="7.83203125" style="1" customWidth="1"/>
    <col min="3" max="3" width="13.83203125" style="1" customWidth="1"/>
    <col min="4" max="4" width="9.83203125" style="1" customWidth="1"/>
    <col min="5" max="5" width="13.83203125" style="1" customWidth="1"/>
    <col min="6" max="6" width="17.1640625" style="1" customWidth="1"/>
    <col min="7" max="7" width="24.6640625" style="1" customWidth="1"/>
    <col min="8" max="8" width="17.1640625" style="1" customWidth="1"/>
    <col min="9" max="9" width="14.5" style="1" customWidth="1"/>
    <col min="10" max="10" width="11.83203125" customWidth="1"/>
    <col min="11" max="11" width="11.83203125" style="2" customWidth="1"/>
    <col min="12" max="12" width="10.83203125" style="2" customWidth="1"/>
    <col min="13" max="13" width="13.6640625" style="1" customWidth="1"/>
    <col min="14" max="14" width="14.6640625" style="2" customWidth="1"/>
    <col min="15" max="15" width="12.83203125" style="1" customWidth="1"/>
    <col min="16" max="16" width="14" style="1" customWidth="1"/>
    <col min="17" max="17" width="11.6640625" customWidth="1"/>
    <col min="18" max="19" width="13.5" style="1" customWidth="1"/>
    <col min="20" max="20" width="14.6640625" style="2" customWidth="1"/>
    <col min="21" max="21" width="15.6640625" style="5" customWidth="1"/>
    <col min="22" max="22" width="17.1640625" style="5" customWidth="1"/>
    <col min="23" max="23" width="17.83203125" style="5" customWidth="1"/>
    <col min="24" max="24" width="15.5" style="1" customWidth="1"/>
    <col min="25" max="25" width="3.33203125" style="1" customWidth="1"/>
    <col min="26" max="16384" width="10.83203125" style="1"/>
  </cols>
  <sheetData>
    <row r="1" spans="2:24" s="8" customFormat="1" ht="195" customHeight="1" x14ac:dyDescent="0.15">
      <c r="R1" s="9"/>
      <c r="S1" s="9"/>
      <c r="T1" s="9"/>
    </row>
    <row r="2" spans="2:24" s="8" customFormat="1" ht="45" customHeight="1" x14ac:dyDescent="0.15">
      <c r="B2" s="10" t="s">
        <v>42</v>
      </c>
      <c r="C2" s="11"/>
      <c r="D2" s="11"/>
      <c r="E2" s="11"/>
      <c r="F2" s="11"/>
      <c r="G2" s="11"/>
      <c r="H2" s="11"/>
      <c r="I2" s="11"/>
      <c r="J2" s="11"/>
      <c r="K2" s="11"/>
      <c r="L2" s="11"/>
      <c r="M2" s="11"/>
      <c r="N2" s="11"/>
      <c r="O2" s="11"/>
      <c r="P2" s="11"/>
      <c r="U2" s="12"/>
    </row>
    <row r="3" spans="2:24" s="8" customFormat="1" ht="22" customHeight="1" x14ac:dyDescent="0.15">
      <c r="B3" s="82" t="s">
        <v>47</v>
      </c>
      <c r="C3" s="82"/>
      <c r="D3" s="82"/>
      <c r="E3" s="82"/>
      <c r="U3" s="12"/>
    </row>
    <row r="4" spans="2:24" s="8" customFormat="1" ht="39" customHeight="1" thickBot="1" x14ac:dyDescent="0.2">
      <c r="B4" s="83">
        <f ca="1">SUM(Inventory_Equipment[Current Value])</f>
        <v>0</v>
      </c>
      <c r="C4" s="83"/>
      <c r="D4" s="83"/>
      <c r="E4" s="83"/>
      <c r="U4" s="12"/>
    </row>
    <row r="5" spans="2:24" s="8" customFormat="1" ht="20" customHeight="1" x14ac:dyDescent="0.3">
      <c r="B5" s="15" t="s">
        <v>43</v>
      </c>
      <c r="C5" s="12"/>
      <c r="D5" s="12"/>
      <c r="E5" s="12"/>
      <c r="F5" s="12"/>
      <c r="G5" s="12"/>
      <c r="H5" s="12"/>
      <c r="I5" s="12"/>
      <c r="J5" s="13"/>
      <c r="K5" s="13"/>
      <c r="L5" s="14"/>
      <c r="M5" s="12"/>
      <c r="N5" s="6"/>
      <c r="O5" s="1"/>
      <c r="P5" s="4"/>
      <c r="Q5" s="4"/>
      <c r="R5" s="6"/>
      <c r="U5" s="12"/>
    </row>
    <row r="6" spans="2:24" s="8" customFormat="1" ht="29" customHeight="1" x14ac:dyDescent="0.15">
      <c r="B6" s="79" t="s">
        <v>54</v>
      </c>
      <c r="C6" s="79"/>
      <c r="D6" s="79"/>
      <c r="E6" s="79"/>
      <c r="U6" s="12"/>
    </row>
    <row r="7" spans="2:24" ht="10" customHeight="1" x14ac:dyDescent="0.3">
      <c r="B7" s="87"/>
      <c r="C7" s="87"/>
      <c r="D7" s="87"/>
      <c r="E7" s="87"/>
      <c r="F7" s="87"/>
      <c r="G7" s="87"/>
      <c r="H7" s="87"/>
      <c r="I7" s="6"/>
      <c r="J7" s="1"/>
      <c r="K7" s="4"/>
      <c r="L7" s="4"/>
      <c r="M7" s="6"/>
      <c r="N7" s="1"/>
      <c r="O7" s="4"/>
      <c r="P7" s="4"/>
      <c r="Q7" s="6"/>
      <c r="R7" s="6"/>
      <c r="S7" s="7"/>
      <c r="U7" s="2"/>
      <c r="V7" s="2"/>
      <c r="W7" s="2"/>
      <c r="X7" s="6"/>
    </row>
    <row r="8" spans="2:24" ht="22" customHeight="1" x14ac:dyDescent="0.2">
      <c r="B8" s="90" t="s">
        <v>9</v>
      </c>
      <c r="C8" s="90"/>
      <c r="D8" s="90"/>
      <c r="E8" s="90"/>
      <c r="F8" s="90"/>
      <c r="G8" s="90"/>
      <c r="H8" s="88" t="s">
        <v>5</v>
      </c>
      <c r="I8" s="89"/>
      <c r="J8" s="91" t="s">
        <v>16</v>
      </c>
      <c r="K8" s="92"/>
      <c r="L8" s="93"/>
      <c r="M8" s="84" t="s">
        <v>18</v>
      </c>
      <c r="N8" s="85"/>
      <c r="O8" s="85"/>
      <c r="P8" s="85"/>
      <c r="Q8" s="85"/>
      <c r="R8" s="85"/>
      <c r="S8" s="85"/>
      <c r="T8" s="85"/>
      <c r="U8" s="86"/>
      <c r="V8" s="80" t="s">
        <v>48</v>
      </c>
      <c r="W8" s="81"/>
      <c r="X8" s="81"/>
    </row>
    <row r="9" spans="2:24" s="3" customFormat="1" ht="72" customHeight="1" x14ac:dyDescent="0.2">
      <c r="B9" s="69" t="s">
        <v>20</v>
      </c>
      <c r="C9" s="57" t="s">
        <v>21</v>
      </c>
      <c r="D9" s="56" t="s">
        <v>19</v>
      </c>
      <c r="E9" s="57" t="s">
        <v>22</v>
      </c>
      <c r="F9" s="57" t="s">
        <v>23</v>
      </c>
      <c r="G9" s="57" t="s">
        <v>24</v>
      </c>
      <c r="H9" s="58" t="s">
        <v>25</v>
      </c>
      <c r="I9" s="58" t="s">
        <v>26</v>
      </c>
      <c r="J9" s="59" t="s">
        <v>27</v>
      </c>
      <c r="K9" s="59" t="s">
        <v>28</v>
      </c>
      <c r="L9" s="17" t="s">
        <v>29</v>
      </c>
      <c r="M9" s="18" t="s">
        <v>30</v>
      </c>
      <c r="N9" s="18" t="s">
        <v>31</v>
      </c>
      <c r="O9" s="18" t="s">
        <v>32</v>
      </c>
      <c r="P9" s="18" t="s">
        <v>33</v>
      </c>
      <c r="Q9" s="18" t="s">
        <v>34</v>
      </c>
      <c r="R9" s="18" t="s">
        <v>35</v>
      </c>
      <c r="S9" s="18" t="s">
        <v>36</v>
      </c>
      <c r="T9" s="19" t="s">
        <v>37</v>
      </c>
      <c r="U9" s="18" t="s">
        <v>38</v>
      </c>
      <c r="V9" s="21" t="s">
        <v>39</v>
      </c>
      <c r="W9" s="21" t="s">
        <v>40</v>
      </c>
      <c r="X9" s="22" t="s">
        <v>41</v>
      </c>
    </row>
    <row r="10" spans="2:24" ht="16" customHeight="1" x14ac:dyDescent="0.2">
      <c r="B10" s="70"/>
      <c r="C10" s="71"/>
      <c r="D10" s="72"/>
      <c r="E10" s="71"/>
      <c r="F10" s="71"/>
      <c r="G10" s="71"/>
      <c r="H10" s="71"/>
      <c r="I10" s="71"/>
      <c r="J10" s="73"/>
      <c r="K10" s="74"/>
      <c r="L10" s="40"/>
      <c r="M10" s="41"/>
      <c r="N10" s="42"/>
      <c r="O10" s="42"/>
      <c r="P10" s="40"/>
      <c r="Q10" s="43"/>
      <c r="R10"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10" s="44"/>
      <c r="T10" s="26">
        <f>SUM(Inventory_Equipment[[#This Row],[Monthly Payment]],Inventory_Equipment[[#This Row],[Monthly Cost of Operation]])</f>
        <v>0</v>
      </c>
      <c r="U10" s="44"/>
      <c r="V10" s="31">
        <f>IFERROR(IF(Inventory_Equipment[[#This Row],[Cost]]&gt;0,SLN(Inventory_Equipment[[#This Row],[Cost]],Inventory_Equipment[[#This Row],[Expected Value at Loan Term End]],Inventory_Equipment[[#This Row],[Service Years Remaining]]),0),0)</f>
        <v>0</v>
      </c>
      <c r="W10" s="32">
        <f>IFERROR(Inventory_Equipment[[#This Row],[Annual Straight Line Depreciation]]/12,0)</f>
        <v>0</v>
      </c>
      <c r="X10" s="33">
        <f ca="1">IFERROR(Inventory_Equipment[[#This Row],[Cost]]-(Inventory_Equipment[[#This Row],[Annual Straight Line Depreciation]]*((TODAY()-Inventory_Equipment[[#This Row],[Date of Purchase / Lease]])/365)),0)</f>
        <v>0</v>
      </c>
    </row>
    <row r="11" spans="2:24" ht="16" customHeight="1" x14ac:dyDescent="0.2">
      <c r="B11" s="70"/>
      <c r="C11" s="71"/>
      <c r="D11" s="72"/>
      <c r="E11" s="71"/>
      <c r="F11" s="71"/>
      <c r="G11" s="71"/>
      <c r="H11" s="71"/>
      <c r="I11" s="71"/>
      <c r="J11" s="73"/>
      <c r="K11" s="74"/>
      <c r="L11" s="40"/>
      <c r="M11" s="41"/>
      <c r="N11" s="42"/>
      <c r="O11" s="42"/>
      <c r="P11" s="40"/>
      <c r="Q11" s="43"/>
      <c r="R11"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11" s="44"/>
      <c r="T11" s="26">
        <f>SUM(Inventory_Equipment[[#This Row],[Monthly Payment]],Inventory_Equipment[[#This Row],[Monthly Cost of Operation]])</f>
        <v>0</v>
      </c>
      <c r="U11" s="44"/>
      <c r="V11" s="31">
        <f>IFERROR(IF(Inventory_Equipment[[#This Row],[Cost]]&gt;0,SLN(Inventory_Equipment[[#This Row],[Cost]],Inventory_Equipment[[#This Row],[Expected Value at Loan Term End]],Inventory_Equipment[[#This Row],[Service Years Remaining]]),0),0)</f>
        <v>0</v>
      </c>
      <c r="W11" s="32">
        <f>IFERROR(Inventory_Equipment[[#This Row],[Annual Straight Line Depreciation]]/12,0)</f>
        <v>0</v>
      </c>
      <c r="X11" s="33">
        <f ca="1">IFERROR(Inventory_Equipment[[#This Row],[Cost]]-(Inventory_Equipment[[#This Row],[Annual Straight Line Depreciation]]*((TODAY()-Inventory_Equipment[[#This Row],[Date of Purchase / Lease]])/365)),0)</f>
        <v>0</v>
      </c>
    </row>
    <row r="12" spans="2:24" ht="16" customHeight="1" x14ac:dyDescent="0.2">
      <c r="B12" s="70"/>
      <c r="C12" s="71"/>
      <c r="D12" s="72"/>
      <c r="E12" s="71"/>
      <c r="F12" s="71"/>
      <c r="G12" s="71"/>
      <c r="H12" s="71"/>
      <c r="I12" s="71"/>
      <c r="J12" s="73"/>
      <c r="K12" s="74"/>
      <c r="L12" s="40"/>
      <c r="M12" s="41"/>
      <c r="N12" s="42"/>
      <c r="O12" s="42"/>
      <c r="P12" s="40"/>
      <c r="Q12" s="43"/>
      <c r="R12"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12" s="44"/>
      <c r="T12" s="27">
        <f>SUM(Inventory_Equipment[[#This Row],[Monthly Payment]],Inventory_Equipment[[#This Row],[Monthly Cost of Operation]])</f>
        <v>0</v>
      </c>
      <c r="U12" s="44"/>
      <c r="V12" s="31">
        <f>IFERROR(IF(Inventory_Equipment[[#This Row],[Cost]]&gt;0,SLN(Inventory_Equipment[[#This Row],[Cost]],Inventory_Equipment[[#This Row],[Expected Value at Loan Term End]],Inventory_Equipment[[#This Row],[Service Years Remaining]]),0),0)</f>
        <v>0</v>
      </c>
      <c r="W12" s="32">
        <f>IFERROR(Inventory_Equipment[[#This Row],[Annual Straight Line Depreciation]]/12,0)</f>
        <v>0</v>
      </c>
      <c r="X12" s="33">
        <f ca="1">IFERROR(Inventory_Equipment[[#This Row],[Cost]]-(Inventory_Equipment[[#This Row],[Annual Straight Line Depreciation]]*((TODAY()-Inventory_Equipment[[#This Row],[Date of Purchase / Lease]])/365)),0)</f>
        <v>0</v>
      </c>
    </row>
    <row r="13" spans="2:24" ht="16" customHeight="1" x14ac:dyDescent="0.2">
      <c r="B13" s="70"/>
      <c r="C13" s="71"/>
      <c r="D13" s="72"/>
      <c r="E13" s="71"/>
      <c r="F13" s="71"/>
      <c r="G13" s="71"/>
      <c r="H13" s="71"/>
      <c r="I13" s="71"/>
      <c r="J13" s="73"/>
      <c r="K13" s="74"/>
      <c r="L13" s="40"/>
      <c r="M13" s="41"/>
      <c r="N13" s="42"/>
      <c r="O13" s="42"/>
      <c r="P13" s="40"/>
      <c r="Q13" s="43"/>
      <c r="R13"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13" s="44"/>
      <c r="T13" s="27">
        <f>SUM(Inventory_Equipment[[#This Row],[Monthly Payment]],Inventory_Equipment[[#This Row],[Monthly Cost of Operation]])</f>
        <v>0</v>
      </c>
      <c r="U13" s="44"/>
      <c r="V13" s="31">
        <f>IFERROR(IF(Inventory_Equipment[[#This Row],[Cost]]&gt;0,SLN(Inventory_Equipment[[#This Row],[Cost]],Inventory_Equipment[[#This Row],[Expected Value at Loan Term End]],Inventory_Equipment[[#This Row],[Service Years Remaining]]),0),0)</f>
        <v>0</v>
      </c>
      <c r="W13" s="32">
        <f>IFERROR(Inventory_Equipment[[#This Row],[Annual Straight Line Depreciation]]/12,0)</f>
        <v>0</v>
      </c>
      <c r="X13" s="33">
        <f ca="1">IFERROR(Inventory_Equipment[[#This Row],[Cost]]-(Inventory_Equipment[[#This Row],[Annual Straight Line Depreciation]]*((TODAY()-Inventory_Equipment[[#This Row],[Date of Purchase / Lease]])/365)),0)</f>
        <v>0</v>
      </c>
    </row>
    <row r="14" spans="2:24" ht="16" customHeight="1" x14ac:dyDescent="0.2">
      <c r="B14" s="70"/>
      <c r="C14" s="71"/>
      <c r="D14" s="72"/>
      <c r="E14" s="71"/>
      <c r="F14" s="71"/>
      <c r="G14" s="71"/>
      <c r="H14" s="71"/>
      <c r="I14" s="71"/>
      <c r="J14" s="73"/>
      <c r="K14" s="74"/>
      <c r="L14" s="40"/>
      <c r="M14" s="41"/>
      <c r="N14" s="42"/>
      <c r="O14" s="42"/>
      <c r="P14" s="40"/>
      <c r="Q14" s="43"/>
      <c r="R14"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14" s="44"/>
      <c r="T14" s="27">
        <f>SUM(Inventory_Equipment[[#This Row],[Monthly Payment]],Inventory_Equipment[[#This Row],[Monthly Cost of Operation]])</f>
        <v>0</v>
      </c>
      <c r="U14" s="44"/>
      <c r="V14" s="31">
        <f>IFERROR(IF(Inventory_Equipment[[#This Row],[Cost]]&gt;0,SLN(Inventory_Equipment[[#This Row],[Cost]],Inventory_Equipment[[#This Row],[Expected Value at Loan Term End]],Inventory_Equipment[[#This Row],[Service Years Remaining]]),0),0)</f>
        <v>0</v>
      </c>
      <c r="W14" s="32">
        <f>IFERROR(Inventory_Equipment[[#This Row],[Annual Straight Line Depreciation]]/12,0)</f>
        <v>0</v>
      </c>
      <c r="X14" s="33">
        <f ca="1">IFERROR(Inventory_Equipment[[#This Row],[Cost]]-(Inventory_Equipment[[#This Row],[Annual Straight Line Depreciation]]*((TODAY()-Inventory_Equipment[[#This Row],[Date of Purchase / Lease]])/365)),0)</f>
        <v>0</v>
      </c>
    </row>
    <row r="15" spans="2:24" ht="16" customHeight="1" x14ac:dyDescent="0.2">
      <c r="B15" s="70"/>
      <c r="C15" s="71"/>
      <c r="D15" s="72"/>
      <c r="E15" s="71"/>
      <c r="F15" s="71"/>
      <c r="G15" s="71"/>
      <c r="H15" s="71"/>
      <c r="I15" s="71"/>
      <c r="J15" s="73"/>
      <c r="K15" s="74"/>
      <c r="L15" s="40"/>
      <c r="M15" s="41"/>
      <c r="N15" s="42"/>
      <c r="O15" s="42"/>
      <c r="P15" s="40"/>
      <c r="Q15" s="43"/>
      <c r="R15"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15" s="44"/>
      <c r="T15" s="27">
        <f>SUM(Inventory_Equipment[[#This Row],[Monthly Payment]],Inventory_Equipment[[#This Row],[Monthly Cost of Operation]])</f>
        <v>0</v>
      </c>
      <c r="U15" s="44"/>
      <c r="V15" s="31">
        <f>IFERROR(IF(Inventory_Equipment[[#This Row],[Cost]]&gt;0,SLN(Inventory_Equipment[[#This Row],[Cost]],Inventory_Equipment[[#This Row],[Expected Value at Loan Term End]],Inventory_Equipment[[#This Row],[Service Years Remaining]]),0),0)</f>
        <v>0</v>
      </c>
      <c r="W15" s="32">
        <f>IFERROR(Inventory_Equipment[[#This Row],[Annual Straight Line Depreciation]]/12,0)</f>
        <v>0</v>
      </c>
      <c r="X15" s="33">
        <f ca="1">IFERROR(Inventory_Equipment[[#This Row],[Cost]]-(Inventory_Equipment[[#This Row],[Annual Straight Line Depreciation]]*((TODAY()-Inventory_Equipment[[#This Row],[Date of Purchase / Lease]])/365)),0)</f>
        <v>0</v>
      </c>
    </row>
    <row r="16" spans="2:24" ht="16" customHeight="1" x14ac:dyDescent="0.2">
      <c r="B16" s="70"/>
      <c r="C16" s="71"/>
      <c r="D16" s="72"/>
      <c r="E16" s="71"/>
      <c r="F16" s="71"/>
      <c r="G16" s="71"/>
      <c r="H16" s="71"/>
      <c r="I16" s="71"/>
      <c r="J16" s="73"/>
      <c r="K16" s="74"/>
      <c r="L16" s="40"/>
      <c r="M16" s="41"/>
      <c r="N16" s="42"/>
      <c r="O16" s="42"/>
      <c r="P16" s="40"/>
      <c r="Q16" s="43"/>
      <c r="R16"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16" s="44"/>
      <c r="T16" s="27">
        <f>SUM(Inventory_Equipment[[#This Row],[Monthly Payment]],Inventory_Equipment[[#This Row],[Monthly Cost of Operation]])</f>
        <v>0</v>
      </c>
      <c r="U16" s="44"/>
      <c r="V16" s="31">
        <f>IFERROR(IF(Inventory_Equipment[[#This Row],[Cost]]&gt;0,SLN(Inventory_Equipment[[#This Row],[Cost]],Inventory_Equipment[[#This Row],[Expected Value at Loan Term End]],Inventory_Equipment[[#This Row],[Service Years Remaining]]),0),0)</f>
        <v>0</v>
      </c>
      <c r="W16" s="32">
        <f>IFERROR(Inventory_Equipment[[#This Row],[Annual Straight Line Depreciation]]/12,0)</f>
        <v>0</v>
      </c>
      <c r="X16" s="33">
        <f ca="1">IFERROR(Inventory_Equipment[[#This Row],[Cost]]-(Inventory_Equipment[[#This Row],[Annual Straight Line Depreciation]]*((TODAY()-Inventory_Equipment[[#This Row],[Date of Purchase / Lease]])/365)),0)</f>
        <v>0</v>
      </c>
    </row>
    <row r="17" spans="2:24" ht="16" customHeight="1" x14ac:dyDescent="0.2">
      <c r="B17" s="70"/>
      <c r="C17" s="71"/>
      <c r="D17" s="72"/>
      <c r="E17" s="71"/>
      <c r="F17" s="71"/>
      <c r="G17" s="71"/>
      <c r="H17" s="71"/>
      <c r="I17" s="71"/>
      <c r="J17" s="73"/>
      <c r="K17" s="74"/>
      <c r="L17" s="40"/>
      <c r="M17" s="41"/>
      <c r="N17" s="42"/>
      <c r="O17" s="42"/>
      <c r="P17" s="40"/>
      <c r="Q17" s="43"/>
      <c r="R17"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17" s="44"/>
      <c r="T17" s="27">
        <f>SUM(Inventory_Equipment[[#This Row],[Monthly Payment]],Inventory_Equipment[[#This Row],[Monthly Cost of Operation]])</f>
        <v>0</v>
      </c>
      <c r="U17" s="44"/>
      <c r="V17" s="31">
        <f>IFERROR(IF(Inventory_Equipment[[#This Row],[Cost]]&gt;0,SLN(Inventory_Equipment[[#This Row],[Cost]],Inventory_Equipment[[#This Row],[Expected Value at Loan Term End]],Inventory_Equipment[[#This Row],[Service Years Remaining]]),0),0)</f>
        <v>0</v>
      </c>
      <c r="W17" s="32">
        <f>IFERROR(Inventory_Equipment[[#This Row],[Annual Straight Line Depreciation]]/12,0)</f>
        <v>0</v>
      </c>
      <c r="X17" s="33">
        <f ca="1">IFERROR(Inventory_Equipment[[#This Row],[Cost]]-(Inventory_Equipment[[#This Row],[Annual Straight Line Depreciation]]*((TODAY()-Inventory_Equipment[[#This Row],[Date of Purchase / Lease]])/365)),0)</f>
        <v>0</v>
      </c>
    </row>
    <row r="18" spans="2:24" ht="16" customHeight="1" x14ac:dyDescent="0.2">
      <c r="B18" s="70"/>
      <c r="C18" s="71"/>
      <c r="D18" s="72"/>
      <c r="E18" s="71"/>
      <c r="F18" s="71"/>
      <c r="G18" s="71"/>
      <c r="H18" s="71"/>
      <c r="I18" s="71"/>
      <c r="J18" s="73"/>
      <c r="K18" s="74"/>
      <c r="L18" s="40"/>
      <c r="M18" s="41"/>
      <c r="N18" s="42"/>
      <c r="O18" s="42"/>
      <c r="P18" s="40"/>
      <c r="Q18" s="43"/>
      <c r="R18"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18" s="44"/>
      <c r="T18" s="27">
        <f>SUM(Inventory_Equipment[[#This Row],[Monthly Payment]],Inventory_Equipment[[#This Row],[Monthly Cost of Operation]])</f>
        <v>0</v>
      </c>
      <c r="U18" s="44"/>
      <c r="V18" s="31">
        <f>IFERROR(IF(Inventory_Equipment[[#This Row],[Cost]]&gt;0,SLN(Inventory_Equipment[[#This Row],[Cost]],Inventory_Equipment[[#This Row],[Expected Value at Loan Term End]],Inventory_Equipment[[#This Row],[Service Years Remaining]]),0),0)</f>
        <v>0</v>
      </c>
      <c r="W18" s="32">
        <f>IFERROR(Inventory_Equipment[[#This Row],[Annual Straight Line Depreciation]]/12,0)</f>
        <v>0</v>
      </c>
      <c r="X18" s="33">
        <f ca="1">IFERROR(Inventory_Equipment[[#This Row],[Cost]]-(Inventory_Equipment[[#This Row],[Annual Straight Line Depreciation]]*((TODAY()-Inventory_Equipment[[#This Row],[Date of Purchase / Lease]])/365)),0)</f>
        <v>0</v>
      </c>
    </row>
    <row r="19" spans="2:24" ht="16" customHeight="1" x14ac:dyDescent="0.2">
      <c r="B19" s="70"/>
      <c r="C19" s="71"/>
      <c r="D19" s="72"/>
      <c r="E19" s="71"/>
      <c r="F19" s="71"/>
      <c r="G19" s="71"/>
      <c r="H19" s="71"/>
      <c r="I19" s="71"/>
      <c r="J19" s="73"/>
      <c r="K19" s="74"/>
      <c r="L19" s="40"/>
      <c r="M19" s="41"/>
      <c r="N19" s="42"/>
      <c r="O19" s="42"/>
      <c r="P19" s="40"/>
      <c r="Q19" s="43"/>
      <c r="R19"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19" s="44"/>
      <c r="T19" s="27">
        <f>SUM(Inventory_Equipment[[#This Row],[Monthly Payment]],Inventory_Equipment[[#This Row],[Monthly Cost of Operation]])</f>
        <v>0</v>
      </c>
      <c r="U19" s="44"/>
      <c r="V19" s="31">
        <f>IFERROR(IF(Inventory_Equipment[[#This Row],[Cost]]&gt;0,SLN(Inventory_Equipment[[#This Row],[Cost]],Inventory_Equipment[[#This Row],[Expected Value at Loan Term End]],Inventory_Equipment[[#This Row],[Service Years Remaining]]),0),0)</f>
        <v>0</v>
      </c>
      <c r="W19" s="32">
        <f>IFERROR(Inventory_Equipment[[#This Row],[Annual Straight Line Depreciation]]/12,0)</f>
        <v>0</v>
      </c>
      <c r="X19" s="33">
        <f ca="1">IFERROR(Inventory_Equipment[[#This Row],[Cost]]-(Inventory_Equipment[[#This Row],[Annual Straight Line Depreciation]]*((TODAY()-Inventory_Equipment[[#This Row],[Date of Purchase / Lease]])/365)),0)</f>
        <v>0</v>
      </c>
    </row>
    <row r="20" spans="2:24" ht="16" customHeight="1" x14ac:dyDescent="0.2">
      <c r="B20" s="70"/>
      <c r="C20" s="71"/>
      <c r="D20" s="72"/>
      <c r="E20" s="71"/>
      <c r="F20" s="71"/>
      <c r="G20" s="71"/>
      <c r="H20" s="71"/>
      <c r="I20" s="71"/>
      <c r="J20" s="73"/>
      <c r="K20" s="74"/>
      <c r="L20" s="40"/>
      <c r="M20" s="41"/>
      <c r="N20" s="42"/>
      <c r="O20" s="42"/>
      <c r="P20" s="40"/>
      <c r="Q20" s="43"/>
      <c r="R20"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20" s="44"/>
      <c r="T20" s="27">
        <f>SUM(Inventory_Equipment[[#This Row],[Monthly Payment]],Inventory_Equipment[[#This Row],[Monthly Cost of Operation]])</f>
        <v>0</v>
      </c>
      <c r="U20" s="44"/>
      <c r="V20" s="31">
        <f>IFERROR(IF(Inventory_Equipment[[#This Row],[Cost]]&gt;0,SLN(Inventory_Equipment[[#This Row],[Cost]],Inventory_Equipment[[#This Row],[Expected Value at Loan Term End]],Inventory_Equipment[[#This Row],[Service Years Remaining]]),0),0)</f>
        <v>0</v>
      </c>
      <c r="W20" s="32">
        <f>IFERROR(Inventory_Equipment[[#This Row],[Annual Straight Line Depreciation]]/12,0)</f>
        <v>0</v>
      </c>
      <c r="X20" s="33">
        <f ca="1">IFERROR(Inventory_Equipment[[#This Row],[Cost]]-(Inventory_Equipment[[#This Row],[Annual Straight Line Depreciation]]*((TODAY()-Inventory_Equipment[[#This Row],[Date of Purchase / Lease]])/365)),0)</f>
        <v>0</v>
      </c>
    </row>
    <row r="21" spans="2:24" ht="16" customHeight="1" x14ac:dyDescent="0.2">
      <c r="B21" s="70"/>
      <c r="C21" s="71"/>
      <c r="D21" s="72"/>
      <c r="E21" s="71"/>
      <c r="F21" s="71"/>
      <c r="G21" s="71"/>
      <c r="H21" s="71"/>
      <c r="I21" s="71"/>
      <c r="J21" s="73"/>
      <c r="K21" s="74"/>
      <c r="L21" s="40"/>
      <c r="M21" s="41"/>
      <c r="N21" s="42"/>
      <c r="O21" s="42"/>
      <c r="P21" s="40"/>
      <c r="Q21" s="43"/>
      <c r="R21"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21" s="44"/>
      <c r="T21" s="27">
        <f>SUM(Inventory_Equipment[[#This Row],[Monthly Payment]],Inventory_Equipment[[#This Row],[Monthly Cost of Operation]])</f>
        <v>0</v>
      </c>
      <c r="U21" s="44"/>
      <c r="V21" s="31">
        <f>IFERROR(IF(Inventory_Equipment[[#This Row],[Cost]]&gt;0,SLN(Inventory_Equipment[[#This Row],[Cost]],Inventory_Equipment[[#This Row],[Expected Value at Loan Term End]],Inventory_Equipment[[#This Row],[Service Years Remaining]]),0),0)</f>
        <v>0</v>
      </c>
      <c r="W21" s="32">
        <f>IFERROR(Inventory_Equipment[[#This Row],[Annual Straight Line Depreciation]]/12,0)</f>
        <v>0</v>
      </c>
      <c r="X21" s="33">
        <f ca="1">IFERROR(Inventory_Equipment[[#This Row],[Cost]]-(Inventory_Equipment[[#This Row],[Annual Straight Line Depreciation]]*((TODAY()-Inventory_Equipment[[#This Row],[Date of Purchase / Lease]])/365)),0)</f>
        <v>0</v>
      </c>
    </row>
    <row r="22" spans="2:24" ht="16" customHeight="1" x14ac:dyDescent="0.2">
      <c r="B22" s="70"/>
      <c r="C22" s="71"/>
      <c r="D22" s="72"/>
      <c r="E22" s="71"/>
      <c r="F22" s="71"/>
      <c r="G22" s="71"/>
      <c r="H22" s="71"/>
      <c r="I22" s="71"/>
      <c r="J22" s="73"/>
      <c r="K22" s="74"/>
      <c r="L22" s="40"/>
      <c r="M22" s="41"/>
      <c r="N22" s="42"/>
      <c r="O22" s="42"/>
      <c r="P22" s="40"/>
      <c r="Q22" s="43"/>
      <c r="R22"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22" s="44"/>
      <c r="T22" s="27">
        <f>SUM(Inventory_Equipment[[#This Row],[Monthly Payment]],Inventory_Equipment[[#This Row],[Monthly Cost of Operation]])</f>
        <v>0</v>
      </c>
      <c r="U22" s="44"/>
      <c r="V22" s="31">
        <f>IFERROR(IF(Inventory_Equipment[[#This Row],[Cost]]&gt;0,SLN(Inventory_Equipment[[#This Row],[Cost]],Inventory_Equipment[[#This Row],[Expected Value at Loan Term End]],Inventory_Equipment[[#This Row],[Service Years Remaining]]),0),0)</f>
        <v>0</v>
      </c>
      <c r="W22" s="32">
        <f>IFERROR(Inventory_Equipment[[#This Row],[Annual Straight Line Depreciation]]/12,0)</f>
        <v>0</v>
      </c>
      <c r="X22" s="33">
        <f ca="1">IFERROR(Inventory_Equipment[[#This Row],[Cost]]-(Inventory_Equipment[[#This Row],[Annual Straight Line Depreciation]]*((TODAY()-Inventory_Equipment[[#This Row],[Date of Purchase / Lease]])/365)),0)</f>
        <v>0</v>
      </c>
    </row>
    <row r="23" spans="2:24" ht="16" customHeight="1" x14ac:dyDescent="0.2">
      <c r="B23" s="70"/>
      <c r="C23" s="71"/>
      <c r="D23" s="72"/>
      <c r="E23" s="71"/>
      <c r="F23" s="71"/>
      <c r="G23" s="71"/>
      <c r="H23" s="71"/>
      <c r="I23" s="71"/>
      <c r="J23" s="73"/>
      <c r="K23" s="74"/>
      <c r="L23" s="40"/>
      <c r="M23" s="41"/>
      <c r="N23" s="42"/>
      <c r="O23" s="42"/>
      <c r="P23" s="40"/>
      <c r="Q23" s="43"/>
      <c r="R23"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23" s="44"/>
      <c r="T23" s="27">
        <f>SUM(Inventory_Equipment[[#This Row],[Monthly Payment]],Inventory_Equipment[[#This Row],[Monthly Cost of Operation]])</f>
        <v>0</v>
      </c>
      <c r="U23" s="44"/>
      <c r="V23" s="31">
        <f>IFERROR(IF(Inventory_Equipment[[#This Row],[Cost]]&gt;0,SLN(Inventory_Equipment[[#This Row],[Cost]],Inventory_Equipment[[#This Row],[Expected Value at Loan Term End]],Inventory_Equipment[[#This Row],[Service Years Remaining]]),0),0)</f>
        <v>0</v>
      </c>
      <c r="W23" s="32">
        <f>IFERROR(Inventory_Equipment[[#This Row],[Annual Straight Line Depreciation]]/12,0)</f>
        <v>0</v>
      </c>
      <c r="X23" s="33">
        <f ca="1">IFERROR(Inventory_Equipment[[#This Row],[Cost]]-(Inventory_Equipment[[#This Row],[Annual Straight Line Depreciation]]*((TODAY()-Inventory_Equipment[[#This Row],[Date of Purchase / Lease]])/365)),0)</f>
        <v>0</v>
      </c>
    </row>
    <row r="24" spans="2:24" ht="16" customHeight="1" x14ac:dyDescent="0.2">
      <c r="B24" s="70"/>
      <c r="C24" s="71"/>
      <c r="D24" s="72"/>
      <c r="E24" s="71"/>
      <c r="F24" s="71"/>
      <c r="G24" s="71"/>
      <c r="H24" s="71"/>
      <c r="I24" s="71"/>
      <c r="J24" s="73"/>
      <c r="K24" s="74"/>
      <c r="L24" s="40"/>
      <c r="M24" s="41"/>
      <c r="N24" s="42"/>
      <c r="O24" s="42"/>
      <c r="P24" s="40"/>
      <c r="Q24" s="43"/>
      <c r="R24"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24" s="44"/>
      <c r="T24" s="27">
        <f>SUM(Inventory_Equipment[[#This Row],[Monthly Payment]],Inventory_Equipment[[#This Row],[Monthly Cost of Operation]])</f>
        <v>0</v>
      </c>
      <c r="U24" s="44"/>
      <c r="V24" s="31">
        <f>IFERROR(IF(Inventory_Equipment[[#This Row],[Cost]]&gt;0,SLN(Inventory_Equipment[[#This Row],[Cost]],Inventory_Equipment[[#This Row],[Expected Value at Loan Term End]],Inventory_Equipment[[#This Row],[Service Years Remaining]]),0),0)</f>
        <v>0</v>
      </c>
      <c r="W24" s="32">
        <f>IFERROR(Inventory_Equipment[[#This Row],[Annual Straight Line Depreciation]]/12,0)</f>
        <v>0</v>
      </c>
      <c r="X24" s="33">
        <f ca="1">IFERROR(Inventory_Equipment[[#This Row],[Cost]]-(Inventory_Equipment[[#This Row],[Annual Straight Line Depreciation]]*((TODAY()-Inventory_Equipment[[#This Row],[Date of Purchase / Lease]])/365)),0)</f>
        <v>0</v>
      </c>
    </row>
    <row r="25" spans="2:24" ht="16" customHeight="1" x14ac:dyDescent="0.2">
      <c r="B25" s="70"/>
      <c r="C25" s="71"/>
      <c r="D25" s="72"/>
      <c r="E25" s="71"/>
      <c r="F25" s="71"/>
      <c r="G25" s="71"/>
      <c r="H25" s="71"/>
      <c r="I25" s="71"/>
      <c r="J25" s="73"/>
      <c r="K25" s="74"/>
      <c r="L25" s="40"/>
      <c r="M25" s="41"/>
      <c r="N25" s="42"/>
      <c r="O25" s="42"/>
      <c r="P25" s="40"/>
      <c r="Q25" s="43"/>
      <c r="R25"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25" s="44"/>
      <c r="T25" s="27">
        <f>SUM(Inventory_Equipment[[#This Row],[Monthly Payment]],Inventory_Equipment[[#This Row],[Monthly Cost of Operation]])</f>
        <v>0</v>
      </c>
      <c r="U25" s="44"/>
      <c r="V25" s="31">
        <f>IFERROR(IF(Inventory_Equipment[[#This Row],[Cost]]&gt;0,SLN(Inventory_Equipment[[#This Row],[Cost]],Inventory_Equipment[[#This Row],[Expected Value at Loan Term End]],Inventory_Equipment[[#This Row],[Service Years Remaining]]),0),0)</f>
        <v>0</v>
      </c>
      <c r="W25" s="32">
        <f>IFERROR(Inventory_Equipment[[#This Row],[Annual Straight Line Depreciation]]/12,0)</f>
        <v>0</v>
      </c>
      <c r="X25" s="33">
        <f ca="1">IFERROR(Inventory_Equipment[[#This Row],[Cost]]-(Inventory_Equipment[[#This Row],[Annual Straight Line Depreciation]]*((TODAY()-Inventory_Equipment[[#This Row],[Date of Purchase / Lease]])/365)),0)</f>
        <v>0</v>
      </c>
    </row>
    <row r="26" spans="2:24" ht="16" customHeight="1" x14ac:dyDescent="0.2">
      <c r="B26" s="70"/>
      <c r="C26" s="71"/>
      <c r="D26" s="72"/>
      <c r="E26" s="71"/>
      <c r="F26" s="71"/>
      <c r="G26" s="71"/>
      <c r="H26" s="71"/>
      <c r="I26" s="71"/>
      <c r="J26" s="73"/>
      <c r="K26" s="74"/>
      <c r="L26" s="40"/>
      <c r="M26" s="41"/>
      <c r="N26" s="42"/>
      <c r="O26" s="42"/>
      <c r="P26" s="40"/>
      <c r="Q26" s="43"/>
      <c r="R26"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26" s="44"/>
      <c r="T26" s="27">
        <f>SUM(Inventory_Equipment[[#This Row],[Monthly Payment]],Inventory_Equipment[[#This Row],[Monthly Cost of Operation]])</f>
        <v>0</v>
      </c>
      <c r="U26" s="44"/>
      <c r="V26" s="31">
        <f>IFERROR(IF(Inventory_Equipment[[#This Row],[Cost]]&gt;0,SLN(Inventory_Equipment[[#This Row],[Cost]],Inventory_Equipment[[#This Row],[Expected Value at Loan Term End]],Inventory_Equipment[[#This Row],[Service Years Remaining]]),0),0)</f>
        <v>0</v>
      </c>
      <c r="W26" s="32">
        <f>IFERROR(Inventory_Equipment[[#This Row],[Annual Straight Line Depreciation]]/12,0)</f>
        <v>0</v>
      </c>
      <c r="X26" s="33">
        <f ca="1">IFERROR(Inventory_Equipment[[#This Row],[Cost]]-(Inventory_Equipment[[#This Row],[Annual Straight Line Depreciation]]*((TODAY()-Inventory_Equipment[[#This Row],[Date of Purchase / Lease]])/365)),0)</f>
        <v>0</v>
      </c>
    </row>
    <row r="27" spans="2:24" ht="16" customHeight="1" x14ac:dyDescent="0.2">
      <c r="B27" s="70"/>
      <c r="C27" s="71"/>
      <c r="D27" s="72"/>
      <c r="E27" s="71"/>
      <c r="F27" s="71"/>
      <c r="G27" s="71"/>
      <c r="H27" s="71"/>
      <c r="I27" s="71"/>
      <c r="J27" s="73"/>
      <c r="K27" s="74"/>
      <c r="L27" s="40"/>
      <c r="M27" s="41"/>
      <c r="N27" s="42"/>
      <c r="O27" s="42"/>
      <c r="P27" s="40"/>
      <c r="Q27" s="43"/>
      <c r="R27"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27" s="44"/>
      <c r="T27" s="27">
        <f>SUM(Inventory_Equipment[[#This Row],[Monthly Payment]],Inventory_Equipment[[#This Row],[Monthly Cost of Operation]])</f>
        <v>0</v>
      </c>
      <c r="U27" s="44"/>
      <c r="V27" s="31">
        <f>IFERROR(IF(Inventory_Equipment[[#This Row],[Cost]]&gt;0,SLN(Inventory_Equipment[[#This Row],[Cost]],Inventory_Equipment[[#This Row],[Expected Value at Loan Term End]],Inventory_Equipment[[#This Row],[Service Years Remaining]]),0),0)</f>
        <v>0</v>
      </c>
      <c r="W27" s="32">
        <f>IFERROR(Inventory_Equipment[[#This Row],[Annual Straight Line Depreciation]]/12,0)</f>
        <v>0</v>
      </c>
      <c r="X27" s="33">
        <f ca="1">IFERROR(Inventory_Equipment[[#This Row],[Cost]]-(Inventory_Equipment[[#This Row],[Annual Straight Line Depreciation]]*((TODAY()-Inventory_Equipment[[#This Row],[Date of Purchase / Lease]])/365)),0)</f>
        <v>0</v>
      </c>
    </row>
    <row r="28" spans="2:24" ht="16" customHeight="1" x14ac:dyDescent="0.2">
      <c r="B28" s="70"/>
      <c r="C28" s="71"/>
      <c r="D28" s="72"/>
      <c r="E28" s="71"/>
      <c r="F28" s="71"/>
      <c r="G28" s="71"/>
      <c r="H28" s="71"/>
      <c r="I28" s="71"/>
      <c r="J28" s="73"/>
      <c r="K28" s="74"/>
      <c r="L28" s="40"/>
      <c r="M28" s="41"/>
      <c r="N28" s="42"/>
      <c r="O28" s="42"/>
      <c r="P28" s="40"/>
      <c r="Q28" s="43"/>
      <c r="R28"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28" s="44"/>
      <c r="T28" s="27">
        <f>SUM(Inventory_Equipment[[#This Row],[Monthly Payment]],Inventory_Equipment[[#This Row],[Monthly Cost of Operation]])</f>
        <v>0</v>
      </c>
      <c r="U28" s="44"/>
      <c r="V28" s="31">
        <f>IFERROR(IF(Inventory_Equipment[[#This Row],[Cost]]&gt;0,SLN(Inventory_Equipment[[#This Row],[Cost]],Inventory_Equipment[[#This Row],[Expected Value at Loan Term End]],Inventory_Equipment[[#This Row],[Service Years Remaining]]),0),0)</f>
        <v>0</v>
      </c>
      <c r="W28" s="32">
        <f>IFERROR(Inventory_Equipment[[#This Row],[Annual Straight Line Depreciation]]/12,0)</f>
        <v>0</v>
      </c>
      <c r="X28" s="33">
        <f ca="1">IFERROR(Inventory_Equipment[[#This Row],[Cost]]-(Inventory_Equipment[[#This Row],[Annual Straight Line Depreciation]]*((TODAY()-Inventory_Equipment[[#This Row],[Date of Purchase / Lease]])/365)),0)</f>
        <v>0</v>
      </c>
    </row>
    <row r="29" spans="2:24" ht="16" customHeight="1" x14ac:dyDescent="0.2">
      <c r="B29" s="70"/>
      <c r="C29" s="71"/>
      <c r="D29" s="72"/>
      <c r="E29" s="71"/>
      <c r="F29" s="71"/>
      <c r="G29" s="71"/>
      <c r="H29" s="71"/>
      <c r="I29" s="71"/>
      <c r="J29" s="73"/>
      <c r="K29" s="74"/>
      <c r="L29" s="40"/>
      <c r="M29" s="41"/>
      <c r="N29" s="42"/>
      <c r="O29" s="42"/>
      <c r="P29" s="40"/>
      <c r="Q29" s="43"/>
      <c r="R29"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29" s="44"/>
      <c r="T29" s="27">
        <f>SUM(Inventory_Equipment[[#This Row],[Monthly Payment]],Inventory_Equipment[[#This Row],[Monthly Cost of Operation]])</f>
        <v>0</v>
      </c>
      <c r="U29" s="44"/>
      <c r="V29" s="31">
        <f>IFERROR(IF(Inventory_Equipment[[#This Row],[Cost]]&gt;0,SLN(Inventory_Equipment[[#This Row],[Cost]],Inventory_Equipment[[#This Row],[Expected Value at Loan Term End]],Inventory_Equipment[[#This Row],[Service Years Remaining]]),0),0)</f>
        <v>0</v>
      </c>
      <c r="W29" s="32">
        <f>IFERROR(Inventory_Equipment[[#This Row],[Annual Straight Line Depreciation]]/12,0)</f>
        <v>0</v>
      </c>
      <c r="X29" s="33">
        <f ca="1">IFERROR(Inventory_Equipment[[#This Row],[Cost]]-(Inventory_Equipment[[#This Row],[Annual Straight Line Depreciation]]*((TODAY()-Inventory_Equipment[[#This Row],[Date of Purchase / Lease]])/365)),0)</f>
        <v>0</v>
      </c>
    </row>
    <row r="30" spans="2:24" ht="16" customHeight="1" x14ac:dyDescent="0.2">
      <c r="B30" s="70"/>
      <c r="C30" s="71"/>
      <c r="D30" s="72"/>
      <c r="E30" s="71"/>
      <c r="F30" s="71"/>
      <c r="G30" s="71"/>
      <c r="H30" s="71"/>
      <c r="I30" s="71"/>
      <c r="J30" s="73"/>
      <c r="K30" s="74"/>
      <c r="L30" s="40"/>
      <c r="M30" s="41"/>
      <c r="N30" s="42"/>
      <c r="O30" s="42"/>
      <c r="P30" s="40"/>
      <c r="Q30" s="43"/>
      <c r="R30"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30" s="44"/>
      <c r="T30" s="27">
        <f>SUM(Inventory_Equipment[[#This Row],[Monthly Payment]],Inventory_Equipment[[#This Row],[Monthly Cost of Operation]])</f>
        <v>0</v>
      </c>
      <c r="U30" s="44"/>
      <c r="V30" s="31">
        <f>IFERROR(IF(Inventory_Equipment[[#This Row],[Cost]]&gt;0,SLN(Inventory_Equipment[[#This Row],[Cost]],Inventory_Equipment[[#This Row],[Expected Value at Loan Term End]],Inventory_Equipment[[#This Row],[Service Years Remaining]]),0),0)</f>
        <v>0</v>
      </c>
      <c r="W30" s="32">
        <f>IFERROR(Inventory_Equipment[[#This Row],[Annual Straight Line Depreciation]]/12,0)</f>
        <v>0</v>
      </c>
      <c r="X30" s="33">
        <f ca="1">IFERROR(Inventory_Equipment[[#This Row],[Cost]]-(Inventory_Equipment[[#This Row],[Annual Straight Line Depreciation]]*((TODAY()-Inventory_Equipment[[#This Row],[Date of Purchase / Lease]])/365)),0)</f>
        <v>0</v>
      </c>
    </row>
    <row r="31" spans="2:24" ht="16" customHeight="1" x14ac:dyDescent="0.2">
      <c r="B31" s="70"/>
      <c r="C31" s="71"/>
      <c r="D31" s="72"/>
      <c r="E31" s="71"/>
      <c r="F31" s="71"/>
      <c r="G31" s="71"/>
      <c r="H31" s="71"/>
      <c r="I31" s="71"/>
      <c r="J31" s="73"/>
      <c r="K31" s="74"/>
      <c r="L31" s="40"/>
      <c r="M31" s="41"/>
      <c r="N31" s="42"/>
      <c r="O31" s="42"/>
      <c r="P31" s="40"/>
      <c r="Q31" s="43"/>
      <c r="R31"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31" s="44"/>
      <c r="T31" s="27">
        <f>SUM(Inventory_Equipment[[#This Row],[Monthly Payment]],Inventory_Equipment[[#This Row],[Monthly Cost of Operation]])</f>
        <v>0</v>
      </c>
      <c r="U31" s="44"/>
      <c r="V31" s="31">
        <f>IFERROR(IF(Inventory_Equipment[[#This Row],[Cost]]&gt;0,SLN(Inventory_Equipment[[#This Row],[Cost]],Inventory_Equipment[[#This Row],[Expected Value at Loan Term End]],Inventory_Equipment[[#This Row],[Service Years Remaining]]),0),0)</f>
        <v>0</v>
      </c>
      <c r="W31" s="32">
        <f>IFERROR(Inventory_Equipment[[#This Row],[Annual Straight Line Depreciation]]/12,0)</f>
        <v>0</v>
      </c>
      <c r="X31" s="33">
        <f ca="1">IFERROR(Inventory_Equipment[[#This Row],[Cost]]-(Inventory_Equipment[[#This Row],[Annual Straight Line Depreciation]]*((TODAY()-Inventory_Equipment[[#This Row],[Date of Purchase / Lease]])/365)),0)</f>
        <v>0</v>
      </c>
    </row>
    <row r="32" spans="2:24" ht="16" customHeight="1" x14ac:dyDescent="0.2">
      <c r="B32" s="70"/>
      <c r="C32" s="71"/>
      <c r="D32" s="72"/>
      <c r="E32" s="71"/>
      <c r="F32" s="71"/>
      <c r="G32" s="71"/>
      <c r="H32" s="71"/>
      <c r="I32" s="71"/>
      <c r="J32" s="73"/>
      <c r="K32" s="74"/>
      <c r="L32" s="40"/>
      <c r="M32" s="41"/>
      <c r="N32" s="42"/>
      <c r="O32" s="42"/>
      <c r="P32" s="40"/>
      <c r="Q32" s="43"/>
      <c r="R32"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32" s="44"/>
      <c r="T32" s="27">
        <f>SUM(Inventory_Equipment[[#This Row],[Monthly Payment]],Inventory_Equipment[[#This Row],[Monthly Cost of Operation]])</f>
        <v>0</v>
      </c>
      <c r="U32" s="44"/>
      <c r="V32" s="31">
        <f>IFERROR(IF(Inventory_Equipment[[#This Row],[Cost]]&gt;0,SLN(Inventory_Equipment[[#This Row],[Cost]],Inventory_Equipment[[#This Row],[Expected Value at Loan Term End]],Inventory_Equipment[[#This Row],[Service Years Remaining]]),0),0)</f>
        <v>0</v>
      </c>
      <c r="W32" s="32">
        <f>IFERROR(Inventory_Equipment[[#This Row],[Annual Straight Line Depreciation]]/12,0)</f>
        <v>0</v>
      </c>
      <c r="X32" s="33">
        <f ca="1">IFERROR(Inventory_Equipment[[#This Row],[Cost]]-(Inventory_Equipment[[#This Row],[Annual Straight Line Depreciation]]*((TODAY()-Inventory_Equipment[[#This Row],[Date of Purchase / Lease]])/365)),0)</f>
        <v>0</v>
      </c>
    </row>
    <row r="33" spans="2:24" ht="16" customHeight="1" x14ac:dyDescent="0.2">
      <c r="B33" s="70"/>
      <c r="C33" s="71"/>
      <c r="D33" s="72"/>
      <c r="E33" s="71"/>
      <c r="F33" s="71"/>
      <c r="G33" s="71"/>
      <c r="H33" s="71"/>
      <c r="I33" s="71"/>
      <c r="J33" s="73"/>
      <c r="K33" s="74"/>
      <c r="L33" s="40"/>
      <c r="M33" s="41"/>
      <c r="N33" s="42"/>
      <c r="O33" s="42"/>
      <c r="P33" s="40"/>
      <c r="Q33" s="43"/>
      <c r="R33"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33" s="44"/>
      <c r="T33" s="27">
        <f>SUM(Inventory_Equipment[[#This Row],[Monthly Payment]],Inventory_Equipment[[#This Row],[Monthly Cost of Operation]])</f>
        <v>0</v>
      </c>
      <c r="U33" s="44"/>
      <c r="V33" s="31">
        <f>IFERROR(IF(Inventory_Equipment[[#This Row],[Cost]]&gt;0,SLN(Inventory_Equipment[[#This Row],[Cost]],Inventory_Equipment[[#This Row],[Expected Value at Loan Term End]],Inventory_Equipment[[#This Row],[Service Years Remaining]]),0),0)</f>
        <v>0</v>
      </c>
      <c r="W33" s="32">
        <f>IFERROR(Inventory_Equipment[[#This Row],[Annual Straight Line Depreciation]]/12,0)</f>
        <v>0</v>
      </c>
      <c r="X33" s="33">
        <f ca="1">IFERROR(Inventory_Equipment[[#This Row],[Cost]]-(Inventory_Equipment[[#This Row],[Annual Straight Line Depreciation]]*((TODAY()-Inventory_Equipment[[#This Row],[Date of Purchase / Lease]])/365)),0)</f>
        <v>0</v>
      </c>
    </row>
    <row r="34" spans="2:24" ht="16" customHeight="1" x14ac:dyDescent="0.2">
      <c r="B34" s="70"/>
      <c r="C34" s="71"/>
      <c r="D34" s="72"/>
      <c r="E34" s="71"/>
      <c r="F34" s="71"/>
      <c r="G34" s="71"/>
      <c r="H34" s="71"/>
      <c r="I34" s="71"/>
      <c r="J34" s="73"/>
      <c r="K34" s="74"/>
      <c r="L34" s="40"/>
      <c r="M34" s="41"/>
      <c r="N34" s="42"/>
      <c r="O34" s="42"/>
      <c r="P34" s="40"/>
      <c r="Q34" s="43"/>
      <c r="R34"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34" s="44"/>
      <c r="T34" s="27">
        <f>SUM(Inventory_Equipment[[#This Row],[Monthly Payment]],Inventory_Equipment[[#This Row],[Monthly Cost of Operation]])</f>
        <v>0</v>
      </c>
      <c r="U34" s="44"/>
      <c r="V34" s="31">
        <f>IFERROR(IF(Inventory_Equipment[[#This Row],[Cost]]&gt;0,SLN(Inventory_Equipment[[#This Row],[Cost]],Inventory_Equipment[[#This Row],[Expected Value at Loan Term End]],Inventory_Equipment[[#This Row],[Service Years Remaining]]),0),0)</f>
        <v>0</v>
      </c>
      <c r="W34" s="32">
        <f>IFERROR(Inventory_Equipment[[#This Row],[Annual Straight Line Depreciation]]/12,0)</f>
        <v>0</v>
      </c>
      <c r="X34" s="33">
        <f ca="1">IFERROR(Inventory_Equipment[[#This Row],[Cost]]-(Inventory_Equipment[[#This Row],[Annual Straight Line Depreciation]]*((TODAY()-Inventory_Equipment[[#This Row],[Date of Purchase / Lease]])/365)),0)</f>
        <v>0</v>
      </c>
    </row>
    <row r="35" spans="2:24" ht="16" customHeight="1" x14ac:dyDescent="0.2">
      <c r="B35" s="70"/>
      <c r="C35" s="71"/>
      <c r="D35" s="72"/>
      <c r="E35" s="71"/>
      <c r="F35" s="71"/>
      <c r="G35" s="71"/>
      <c r="H35" s="71"/>
      <c r="I35" s="71"/>
      <c r="J35" s="73"/>
      <c r="K35" s="74"/>
      <c r="L35" s="40"/>
      <c r="M35" s="41"/>
      <c r="N35" s="42"/>
      <c r="O35" s="42"/>
      <c r="P35" s="40"/>
      <c r="Q35" s="43"/>
      <c r="R35"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35" s="44"/>
      <c r="T35" s="27">
        <f>SUM(Inventory_Equipment[[#This Row],[Monthly Payment]],Inventory_Equipment[[#This Row],[Monthly Cost of Operation]])</f>
        <v>0</v>
      </c>
      <c r="U35" s="44"/>
      <c r="V35" s="31">
        <f>IFERROR(IF(Inventory_Equipment[[#This Row],[Cost]]&gt;0,SLN(Inventory_Equipment[[#This Row],[Cost]],Inventory_Equipment[[#This Row],[Expected Value at Loan Term End]],Inventory_Equipment[[#This Row],[Service Years Remaining]]),0),0)</f>
        <v>0</v>
      </c>
      <c r="W35" s="32">
        <f>IFERROR(Inventory_Equipment[[#This Row],[Annual Straight Line Depreciation]]/12,0)</f>
        <v>0</v>
      </c>
      <c r="X35" s="33">
        <f ca="1">IFERROR(Inventory_Equipment[[#This Row],[Cost]]-(Inventory_Equipment[[#This Row],[Annual Straight Line Depreciation]]*((TODAY()-Inventory_Equipment[[#This Row],[Date of Purchase / Lease]])/365)),0)</f>
        <v>0</v>
      </c>
    </row>
    <row r="36" spans="2:24" ht="16" customHeight="1" x14ac:dyDescent="0.2">
      <c r="B36" s="70"/>
      <c r="C36" s="71"/>
      <c r="D36" s="72"/>
      <c r="E36" s="71"/>
      <c r="F36" s="71"/>
      <c r="G36" s="71"/>
      <c r="H36" s="71"/>
      <c r="I36" s="71"/>
      <c r="J36" s="73"/>
      <c r="K36" s="74"/>
      <c r="L36" s="40"/>
      <c r="M36" s="41"/>
      <c r="N36" s="42"/>
      <c r="O36" s="42"/>
      <c r="P36" s="40"/>
      <c r="Q36" s="43"/>
      <c r="R36"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36" s="44"/>
      <c r="T36" s="27">
        <f>SUM(Inventory_Equipment[[#This Row],[Monthly Payment]],Inventory_Equipment[[#This Row],[Monthly Cost of Operation]])</f>
        <v>0</v>
      </c>
      <c r="U36" s="44"/>
      <c r="V36" s="31">
        <f>IFERROR(IF(Inventory_Equipment[[#This Row],[Cost]]&gt;0,SLN(Inventory_Equipment[[#This Row],[Cost]],Inventory_Equipment[[#This Row],[Expected Value at Loan Term End]],Inventory_Equipment[[#This Row],[Service Years Remaining]]),0),0)</f>
        <v>0</v>
      </c>
      <c r="W36" s="32">
        <f>IFERROR(Inventory_Equipment[[#This Row],[Annual Straight Line Depreciation]]/12,0)</f>
        <v>0</v>
      </c>
      <c r="X36" s="33">
        <f ca="1">IFERROR(Inventory_Equipment[[#This Row],[Cost]]-(Inventory_Equipment[[#This Row],[Annual Straight Line Depreciation]]*((TODAY()-Inventory_Equipment[[#This Row],[Date of Purchase / Lease]])/365)),0)</f>
        <v>0</v>
      </c>
    </row>
    <row r="37" spans="2:24" ht="16" customHeight="1" x14ac:dyDescent="0.2">
      <c r="B37" s="70"/>
      <c r="C37" s="71"/>
      <c r="D37" s="72"/>
      <c r="E37" s="71"/>
      <c r="F37" s="71"/>
      <c r="G37" s="71"/>
      <c r="H37" s="71"/>
      <c r="I37" s="71"/>
      <c r="J37" s="73"/>
      <c r="K37" s="74"/>
      <c r="L37" s="40"/>
      <c r="M37" s="41"/>
      <c r="N37" s="42"/>
      <c r="O37" s="42"/>
      <c r="P37" s="40"/>
      <c r="Q37" s="43"/>
      <c r="R37"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37" s="44"/>
      <c r="T37" s="27">
        <f>SUM(Inventory_Equipment[[#This Row],[Monthly Payment]],Inventory_Equipment[[#This Row],[Monthly Cost of Operation]])</f>
        <v>0</v>
      </c>
      <c r="U37" s="44"/>
      <c r="V37" s="31">
        <f>IFERROR(IF(Inventory_Equipment[[#This Row],[Cost]]&gt;0,SLN(Inventory_Equipment[[#This Row],[Cost]],Inventory_Equipment[[#This Row],[Expected Value at Loan Term End]],Inventory_Equipment[[#This Row],[Service Years Remaining]]),0),0)</f>
        <v>0</v>
      </c>
      <c r="W37" s="32">
        <f>IFERROR(Inventory_Equipment[[#This Row],[Annual Straight Line Depreciation]]/12,0)</f>
        <v>0</v>
      </c>
      <c r="X37" s="33">
        <f ca="1">IFERROR(Inventory_Equipment[[#This Row],[Cost]]-(Inventory_Equipment[[#This Row],[Annual Straight Line Depreciation]]*((TODAY()-Inventory_Equipment[[#This Row],[Date of Purchase / Lease]])/365)),0)</f>
        <v>0</v>
      </c>
    </row>
    <row r="38" spans="2:24" ht="16" customHeight="1" x14ac:dyDescent="0.2">
      <c r="B38" s="70"/>
      <c r="C38" s="71"/>
      <c r="D38" s="72"/>
      <c r="E38" s="71"/>
      <c r="F38" s="71"/>
      <c r="G38" s="71"/>
      <c r="H38" s="71"/>
      <c r="I38" s="71"/>
      <c r="J38" s="73"/>
      <c r="K38" s="74"/>
      <c r="L38" s="40"/>
      <c r="M38" s="41"/>
      <c r="N38" s="42"/>
      <c r="O38" s="42"/>
      <c r="P38" s="40"/>
      <c r="Q38" s="43"/>
      <c r="R38"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38" s="44"/>
      <c r="T38" s="27">
        <f>SUM(Inventory_Equipment[[#This Row],[Monthly Payment]],Inventory_Equipment[[#This Row],[Monthly Cost of Operation]])</f>
        <v>0</v>
      </c>
      <c r="U38" s="44"/>
      <c r="V38" s="31">
        <f>IFERROR(IF(Inventory_Equipment[[#This Row],[Cost]]&gt;0,SLN(Inventory_Equipment[[#This Row],[Cost]],Inventory_Equipment[[#This Row],[Expected Value at Loan Term End]],Inventory_Equipment[[#This Row],[Service Years Remaining]]),0),0)</f>
        <v>0</v>
      </c>
      <c r="W38" s="32">
        <f>IFERROR(Inventory_Equipment[[#This Row],[Annual Straight Line Depreciation]]/12,0)</f>
        <v>0</v>
      </c>
      <c r="X38" s="33">
        <f ca="1">IFERROR(Inventory_Equipment[[#This Row],[Cost]]-(Inventory_Equipment[[#This Row],[Annual Straight Line Depreciation]]*((TODAY()-Inventory_Equipment[[#This Row],[Date of Purchase / Lease]])/365)),0)</f>
        <v>0</v>
      </c>
    </row>
    <row r="39" spans="2:24" ht="16" customHeight="1" x14ac:dyDescent="0.2">
      <c r="B39" s="70"/>
      <c r="C39" s="71"/>
      <c r="D39" s="72"/>
      <c r="E39" s="71"/>
      <c r="F39" s="71"/>
      <c r="G39" s="71"/>
      <c r="H39" s="71"/>
      <c r="I39" s="71"/>
      <c r="J39" s="73"/>
      <c r="K39" s="74"/>
      <c r="L39" s="40"/>
      <c r="M39" s="41"/>
      <c r="N39" s="42"/>
      <c r="O39" s="42"/>
      <c r="P39" s="40"/>
      <c r="Q39" s="43"/>
      <c r="R39"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39" s="44"/>
      <c r="T39" s="27">
        <f>SUM(Inventory_Equipment[[#This Row],[Monthly Payment]],Inventory_Equipment[[#This Row],[Monthly Cost of Operation]])</f>
        <v>0</v>
      </c>
      <c r="U39" s="44"/>
      <c r="V39" s="31">
        <f>IFERROR(IF(Inventory_Equipment[[#This Row],[Cost]]&gt;0,SLN(Inventory_Equipment[[#This Row],[Cost]],Inventory_Equipment[[#This Row],[Expected Value at Loan Term End]],Inventory_Equipment[[#This Row],[Service Years Remaining]]),0),0)</f>
        <v>0</v>
      </c>
      <c r="W39" s="32">
        <f>IFERROR(Inventory_Equipment[[#This Row],[Annual Straight Line Depreciation]]/12,0)</f>
        <v>0</v>
      </c>
      <c r="X39" s="33">
        <f ca="1">IFERROR(Inventory_Equipment[[#This Row],[Cost]]-(Inventory_Equipment[[#This Row],[Annual Straight Line Depreciation]]*((TODAY()-Inventory_Equipment[[#This Row],[Date of Purchase / Lease]])/365)),0)</f>
        <v>0</v>
      </c>
    </row>
    <row r="40" spans="2:24" ht="16" customHeight="1" x14ac:dyDescent="0.2">
      <c r="B40" s="70"/>
      <c r="C40" s="71"/>
      <c r="D40" s="72"/>
      <c r="E40" s="71"/>
      <c r="F40" s="71"/>
      <c r="G40" s="71"/>
      <c r="H40" s="71"/>
      <c r="I40" s="71"/>
      <c r="J40" s="73"/>
      <c r="K40" s="74"/>
      <c r="L40" s="40"/>
      <c r="M40" s="41"/>
      <c r="N40" s="42"/>
      <c r="O40" s="42"/>
      <c r="P40" s="40"/>
      <c r="Q40" s="43"/>
      <c r="R40"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40" s="44"/>
      <c r="T40" s="27">
        <f>SUM(Inventory_Equipment[[#This Row],[Monthly Payment]],Inventory_Equipment[[#This Row],[Monthly Cost of Operation]])</f>
        <v>0</v>
      </c>
      <c r="U40" s="44"/>
      <c r="V40" s="31">
        <f>IFERROR(IF(Inventory_Equipment[[#This Row],[Cost]]&gt;0,SLN(Inventory_Equipment[[#This Row],[Cost]],Inventory_Equipment[[#This Row],[Expected Value at Loan Term End]],Inventory_Equipment[[#This Row],[Service Years Remaining]]),0),0)</f>
        <v>0</v>
      </c>
      <c r="W40" s="32">
        <f>IFERROR(Inventory_Equipment[[#This Row],[Annual Straight Line Depreciation]]/12,0)</f>
        <v>0</v>
      </c>
      <c r="X40" s="33">
        <f ca="1">IFERROR(Inventory_Equipment[[#This Row],[Cost]]-(Inventory_Equipment[[#This Row],[Annual Straight Line Depreciation]]*((TODAY()-Inventory_Equipment[[#This Row],[Date of Purchase / Lease]])/365)),0)</f>
        <v>0</v>
      </c>
    </row>
    <row r="41" spans="2:24" ht="16" customHeight="1" x14ac:dyDescent="0.2">
      <c r="B41" s="70"/>
      <c r="C41" s="71"/>
      <c r="D41" s="72"/>
      <c r="E41" s="71"/>
      <c r="F41" s="71"/>
      <c r="G41" s="71"/>
      <c r="H41" s="71"/>
      <c r="I41" s="71"/>
      <c r="J41" s="73"/>
      <c r="K41" s="74"/>
      <c r="L41" s="40"/>
      <c r="M41" s="41"/>
      <c r="N41" s="42"/>
      <c r="O41" s="42"/>
      <c r="P41" s="40"/>
      <c r="Q41" s="43"/>
      <c r="R41"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41" s="44"/>
      <c r="T41" s="27">
        <f>SUM(Inventory_Equipment[[#This Row],[Monthly Payment]],Inventory_Equipment[[#This Row],[Monthly Cost of Operation]])</f>
        <v>0</v>
      </c>
      <c r="U41" s="44"/>
      <c r="V41" s="31">
        <f>IFERROR(IF(Inventory_Equipment[[#This Row],[Cost]]&gt;0,SLN(Inventory_Equipment[[#This Row],[Cost]],Inventory_Equipment[[#This Row],[Expected Value at Loan Term End]],Inventory_Equipment[[#This Row],[Service Years Remaining]]),0),0)</f>
        <v>0</v>
      </c>
      <c r="W41" s="32">
        <f>IFERROR(Inventory_Equipment[[#This Row],[Annual Straight Line Depreciation]]/12,0)</f>
        <v>0</v>
      </c>
      <c r="X41" s="33">
        <f ca="1">IFERROR(Inventory_Equipment[[#This Row],[Cost]]-(Inventory_Equipment[[#This Row],[Annual Straight Line Depreciation]]*((TODAY()-Inventory_Equipment[[#This Row],[Date of Purchase / Lease]])/365)),0)</f>
        <v>0</v>
      </c>
    </row>
    <row r="42" spans="2:24" ht="16" customHeight="1" x14ac:dyDescent="0.2">
      <c r="B42" s="70"/>
      <c r="C42" s="71"/>
      <c r="D42" s="72"/>
      <c r="E42" s="71"/>
      <c r="F42" s="71"/>
      <c r="G42" s="71"/>
      <c r="H42" s="71"/>
      <c r="I42" s="71"/>
      <c r="J42" s="73"/>
      <c r="K42" s="74"/>
      <c r="L42" s="40"/>
      <c r="M42" s="41"/>
      <c r="N42" s="42"/>
      <c r="O42" s="42"/>
      <c r="P42" s="40"/>
      <c r="Q42" s="43"/>
      <c r="R42"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42" s="44"/>
      <c r="T42" s="27">
        <f>SUM(Inventory_Equipment[[#This Row],[Monthly Payment]],Inventory_Equipment[[#This Row],[Monthly Cost of Operation]])</f>
        <v>0</v>
      </c>
      <c r="U42" s="44"/>
      <c r="V42" s="31">
        <f>IFERROR(IF(Inventory_Equipment[[#This Row],[Cost]]&gt;0,SLN(Inventory_Equipment[[#This Row],[Cost]],Inventory_Equipment[[#This Row],[Expected Value at Loan Term End]],Inventory_Equipment[[#This Row],[Service Years Remaining]]),0),0)</f>
        <v>0</v>
      </c>
      <c r="W42" s="32">
        <f>IFERROR(Inventory_Equipment[[#This Row],[Annual Straight Line Depreciation]]/12,0)</f>
        <v>0</v>
      </c>
      <c r="X42" s="33">
        <f ca="1">IFERROR(Inventory_Equipment[[#This Row],[Cost]]-(Inventory_Equipment[[#This Row],[Annual Straight Line Depreciation]]*((TODAY()-Inventory_Equipment[[#This Row],[Date of Purchase / Lease]])/365)),0)</f>
        <v>0</v>
      </c>
    </row>
    <row r="43" spans="2:24" ht="16" customHeight="1" x14ac:dyDescent="0.2">
      <c r="B43" s="70"/>
      <c r="C43" s="71"/>
      <c r="D43" s="72"/>
      <c r="E43" s="71"/>
      <c r="F43" s="71"/>
      <c r="G43" s="71"/>
      <c r="H43" s="71"/>
      <c r="I43" s="71"/>
      <c r="J43" s="73"/>
      <c r="K43" s="74"/>
      <c r="L43" s="40"/>
      <c r="M43" s="41"/>
      <c r="N43" s="42"/>
      <c r="O43" s="42"/>
      <c r="P43" s="40"/>
      <c r="Q43" s="43"/>
      <c r="R43"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43" s="44"/>
      <c r="T43" s="27">
        <f>SUM(Inventory_Equipment[[#This Row],[Monthly Payment]],Inventory_Equipment[[#This Row],[Monthly Cost of Operation]])</f>
        <v>0</v>
      </c>
      <c r="U43" s="44"/>
      <c r="V43" s="31">
        <f>IFERROR(IF(Inventory_Equipment[[#This Row],[Cost]]&gt;0,SLN(Inventory_Equipment[[#This Row],[Cost]],Inventory_Equipment[[#This Row],[Expected Value at Loan Term End]],Inventory_Equipment[[#This Row],[Service Years Remaining]]),0),0)</f>
        <v>0</v>
      </c>
      <c r="W43" s="32">
        <f>IFERROR(Inventory_Equipment[[#This Row],[Annual Straight Line Depreciation]]/12,0)</f>
        <v>0</v>
      </c>
      <c r="X43" s="33">
        <f ca="1">IFERROR(Inventory_Equipment[[#This Row],[Cost]]-(Inventory_Equipment[[#This Row],[Annual Straight Line Depreciation]]*((TODAY()-Inventory_Equipment[[#This Row],[Date of Purchase / Lease]])/365)),0)</f>
        <v>0</v>
      </c>
    </row>
    <row r="44" spans="2:24" x14ac:dyDescent="0.2">
      <c r="B44" s="70"/>
      <c r="C44" s="71"/>
      <c r="D44" s="72"/>
      <c r="E44" s="71"/>
      <c r="F44" s="71"/>
      <c r="G44" s="71"/>
      <c r="H44" s="71"/>
      <c r="I44" s="71"/>
      <c r="J44" s="73"/>
      <c r="K44" s="74"/>
      <c r="L44" s="40"/>
      <c r="M44" s="41"/>
      <c r="N44" s="42"/>
      <c r="O44" s="42"/>
      <c r="P44" s="40"/>
      <c r="Q44" s="43"/>
      <c r="R44"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44" s="44"/>
      <c r="T44" s="27">
        <f>SUM(Inventory_Equipment[[#This Row],[Monthly Payment]],Inventory_Equipment[[#This Row],[Monthly Cost of Operation]])</f>
        <v>0</v>
      </c>
      <c r="U44" s="44"/>
      <c r="V44" s="31">
        <f>IFERROR(IF(Inventory_Equipment[[#This Row],[Cost]]&gt;0,SLN(Inventory_Equipment[[#This Row],[Cost]],Inventory_Equipment[[#This Row],[Expected Value at Loan Term End]],Inventory_Equipment[[#This Row],[Service Years Remaining]]),0),0)</f>
        <v>0</v>
      </c>
      <c r="W44" s="32">
        <f>IFERROR(Inventory_Equipment[[#This Row],[Annual Straight Line Depreciation]]/12,0)</f>
        <v>0</v>
      </c>
      <c r="X44" s="33">
        <f ca="1">IFERROR(Inventory_Equipment[[#This Row],[Cost]]-(Inventory_Equipment[[#This Row],[Annual Straight Line Depreciation]]*((TODAY()-Inventory_Equipment[[#This Row],[Date of Purchase / Lease]])/365)),0)</f>
        <v>0</v>
      </c>
    </row>
    <row r="45" spans="2:24" x14ac:dyDescent="0.2">
      <c r="B45" s="70"/>
      <c r="C45" s="71"/>
      <c r="D45" s="72"/>
      <c r="E45" s="71"/>
      <c r="F45" s="71"/>
      <c r="G45" s="71"/>
      <c r="H45" s="71"/>
      <c r="I45" s="71"/>
      <c r="J45" s="73"/>
      <c r="K45" s="74"/>
      <c r="L45" s="40"/>
      <c r="M45" s="41"/>
      <c r="N45" s="42"/>
      <c r="O45" s="42"/>
      <c r="P45" s="40"/>
      <c r="Q45" s="43"/>
      <c r="R45"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45" s="44"/>
      <c r="T45" s="27">
        <f>SUM(Inventory_Equipment[[#This Row],[Monthly Payment]],Inventory_Equipment[[#This Row],[Monthly Cost of Operation]])</f>
        <v>0</v>
      </c>
      <c r="U45" s="44"/>
      <c r="V45" s="31">
        <f>IFERROR(IF(Inventory_Equipment[[#This Row],[Cost]]&gt;0,SLN(Inventory_Equipment[[#This Row],[Cost]],Inventory_Equipment[[#This Row],[Expected Value at Loan Term End]],Inventory_Equipment[[#This Row],[Service Years Remaining]]),0),0)</f>
        <v>0</v>
      </c>
      <c r="W45" s="32">
        <f>IFERROR(Inventory_Equipment[[#This Row],[Annual Straight Line Depreciation]]/12,0)</f>
        <v>0</v>
      </c>
      <c r="X45" s="33">
        <f ca="1">IFERROR(Inventory_Equipment[[#This Row],[Cost]]-(Inventory_Equipment[[#This Row],[Annual Straight Line Depreciation]]*((TODAY()-Inventory_Equipment[[#This Row],[Date of Purchase / Lease]])/365)),0)</f>
        <v>0</v>
      </c>
    </row>
    <row r="46" spans="2:24" x14ac:dyDescent="0.2">
      <c r="B46" s="70"/>
      <c r="C46" s="71"/>
      <c r="D46" s="72"/>
      <c r="E46" s="71"/>
      <c r="F46" s="71"/>
      <c r="G46" s="71"/>
      <c r="H46" s="71"/>
      <c r="I46" s="71"/>
      <c r="J46" s="73"/>
      <c r="K46" s="74"/>
      <c r="L46" s="40"/>
      <c r="M46" s="41"/>
      <c r="N46" s="42"/>
      <c r="O46" s="42"/>
      <c r="P46" s="40"/>
      <c r="Q46" s="43"/>
      <c r="R46"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46" s="44"/>
      <c r="T46" s="27">
        <f>SUM(Inventory_Equipment[[#This Row],[Monthly Payment]],Inventory_Equipment[[#This Row],[Monthly Cost of Operation]])</f>
        <v>0</v>
      </c>
      <c r="U46" s="44"/>
      <c r="V46" s="31">
        <f>IFERROR(IF(Inventory_Equipment[[#This Row],[Cost]]&gt;0,SLN(Inventory_Equipment[[#This Row],[Cost]],Inventory_Equipment[[#This Row],[Expected Value at Loan Term End]],Inventory_Equipment[[#This Row],[Service Years Remaining]]),0),0)</f>
        <v>0</v>
      </c>
      <c r="W46" s="32">
        <f>IFERROR(Inventory_Equipment[[#This Row],[Annual Straight Line Depreciation]]/12,0)</f>
        <v>0</v>
      </c>
      <c r="X46" s="33">
        <f ca="1">IFERROR(Inventory_Equipment[[#This Row],[Cost]]-(Inventory_Equipment[[#This Row],[Annual Straight Line Depreciation]]*((TODAY()-Inventory_Equipment[[#This Row],[Date of Purchase / Lease]])/365)),0)</f>
        <v>0</v>
      </c>
    </row>
    <row r="47" spans="2:24" x14ac:dyDescent="0.2">
      <c r="B47" s="70"/>
      <c r="C47" s="71"/>
      <c r="D47" s="72"/>
      <c r="E47" s="71"/>
      <c r="F47" s="71"/>
      <c r="G47" s="71"/>
      <c r="H47" s="71"/>
      <c r="I47" s="71"/>
      <c r="J47" s="73"/>
      <c r="K47" s="74"/>
      <c r="L47" s="40"/>
      <c r="M47" s="41"/>
      <c r="N47" s="42"/>
      <c r="O47" s="42"/>
      <c r="P47" s="40"/>
      <c r="Q47" s="43"/>
      <c r="R47"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47" s="44"/>
      <c r="T47" s="27">
        <f>SUM(Inventory_Equipment[[#This Row],[Monthly Payment]],Inventory_Equipment[[#This Row],[Monthly Cost of Operation]])</f>
        <v>0</v>
      </c>
      <c r="U47" s="44"/>
      <c r="V47" s="31">
        <f>IFERROR(IF(Inventory_Equipment[[#This Row],[Cost]]&gt;0,SLN(Inventory_Equipment[[#This Row],[Cost]],Inventory_Equipment[[#This Row],[Expected Value at Loan Term End]],Inventory_Equipment[[#This Row],[Service Years Remaining]]),0),0)</f>
        <v>0</v>
      </c>
      <c r="W47" s="32">
        <f>IFERROR(Inventory_Equipment[[#This Row],[Annual Straight Line Depreciation]]/12,0)</f>
        <v>0</v>
      </c>
      <c r="X47" s="33">
        <f ca="1">IFERROR(Inventory_Equipment[[#This Row],[Cost]]-(Inventory_Equipment[[#This Row],[Annual Straight Line Depreciation]]*((TODAY()-Inventory_Equipment[[#This Row],[Date of Purchase / Lease]])/365)),0)</f>
        <v>0</v>
      </c>
    </row>
    <row r="48" spans="2:24" x14ac:dyDescent="0.2">
      <c r="B48" s="70"/>
      <c r="C48" s="71"/>
      <c r="D48" s="72"/>
      <c r="E48" s="71"/>
      <c r="F48" s="71"/>
      <c r="G48" s="71"/>
      <c r="H48" s="71"/>
      <c r="I48" s="71"/>
      <c r="J48" s="73"/>
      <c r="K48" s="74"/>
      <c r="L48" s="40"/>
      <c r="M48" s="41"/>
      <c r="N48" s="42"/>
      <c r="O48" s="42"/>
      <c r="P48" s="40"/>
      <c r="Q48" s="43"/>
      <c r="R48"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48" s="44"/>
      <c r="T48" s="27">
        <f>SUM(Inventory_Equipment[[#This Row],[Monthly Payment]],Inventory_Equipment[[#This Row],[Monthly Cost of Operation]])</f>
        <v>0</v>
      </c>
      <c r="U48" s="44"/>
      <c r="V48" s="31">
        <f>IFERROR(IF(Inventory_Equipment[[#This Row],[Cost]]&gt;0,SLN(Inventory_Equipment[[#This Row],[Cost]],Inventory_Equipment[[#This Row],[Expected Value at Loan Term End]],Inventory_Equipment[[#This Row],[Service Years Remaining]]),0),0)</f>
        <v>0</v>
      </c>
      <c r="W48" s="32">
        <f>IFERROR(Inventory_Equipment[[#This Row],[Annual Straight Line Depreciation]]/12,0)</f>
        <v>0</v>
      </c>
      <c r="X48" s="33">
        <f ca="1">IFERROR(Inventory_Equipment[[#This Row],[Cost]]-(Inventory_Equipment[[#This Row],[Annual Straight Line Depreciation]]*((TODAY()-Inventory_Equipment[[#This Row],[Date of Purchase / Lease]])/365)),0)</f>
        <v>0</v>
      </c>
    </row>
    <row r="49" spans="2:24" x14ac:dyDescent="0.2">
      <c r="B49" s="70"/>
      <c r="C49" s="71"/>
      <c r="D49" s="72"/>
      <c r="E49" s="71"/>
      <c r="F49" s="71"/>
      <c r="G49" s="71"/>
      <c r="H49" s="71"/>
      <c r="I49" s="71"/>
      <c r="J49" s="73"/>
      <c r="K49" s="74"/>
      <c r="L49" s="40"/>
      <c r="M49" s="41"/>
      <c r="N49" s="42"/>
      <c r="O49" s="42"/>
      <c r="P49" s="40"/>
      <c r="Q49" s="43"/>
      <c r="R49"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49" s="44"/>
      <c r="T49" s="27">
        <f>SUM(Inventory_Equipment[[#This Row],[Monthly Payment]],Inventory_Equipment[[#This Row],[Monthly Cost of Operation]])</f>
        <v>0</v>
      </c>
      <c r="U49" s="44"/>
      <c r="V49" s="31">
        <f>IFERROR(IF(Inventory_Equipment[[#This Row],[Cost]]&gt;0,SLN(Inventory_Equipment[[#This Row],[Cost]],Inventory_Equipment[[#This Row],[Expected Value at Loan Term End]],Inventory_Equipment[[#This Row],[Service Years Remaining]]),0),0)</f>
        <v>0</v>
      </c>
      <c r="W49" s="32">
        <f>IFERROR(Inventory_Equipment[[#This Row],[Annual Straight Line Depreciation]]/12,0)</f>
        <v>0</v>
      </c>
      <c r="X49" s="33">
        <f ca="1">IFERROR(Inventory_Equipment[[#This Row],[Cost]]-(Inventory_Equipment[[#This Row],[Annual Straight Line Depreciation]]*((TODAY()-Inventory_Equipment[[#This Row],[Date of Purchase / Lease]])/365)),0)</f>
        <v>0</v>
      </c>
    </row>
    <row r="50" spans="2:24" x14ac:dyDescent="0.2">
      <c r="B50" s="70"/>
      <c r="C50" s="71"/>
      <c r="D50" s="72"/>
      <c r="E50" s="71"/>
      <c r="F50" s="71"/>
      <c r="G50" s="71"/>
      <c r="H50" s="71"/>
      <c r="I50" s="71"/>
      <c r="J50" s="73"/>
      <c r="K50" s="74"/>
      <c r="L50" s="40"/>
      <c r="M50" s="41"/>
      <c r="N50" s="42"/>
      <c r="O50" s="42"/>
      <c r="P50" s="40"/>
      <c r="Q50" s="43"/>
      <c r="R50"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50" s="44"/>
      <c r="T50" s="27">
        <f>SUM(Inventory_Equipment[[#This Row],[Monthly Payment]],Inventory_Equipment[[#This Row],[Monthly Cost of Operation]])</f>
        <v>0</v>
      </c>
      <c r="U50" s="44"/>
      <c r="V50" s="31">
        <f>IFERROR(IF(Inventory_Equipment[[#This Row],[Cost]]&gt;0,SLN(Inventory_Equipment[[#This Row],[Cost]],Inventory_Equipment[[#This Row],[Expected Value at Loan Term End]],Inventory_Equipment[[#This Row],[Service Years Remaining]]),0),0)</f>
        <v>0</v>
      </c>
      <c r="W50" s="32">
        <f>IFERROR(Inventory_Equipment[[#This Row],[Annual Straight Line Depreciation]]/12,0)</f>
        <v>0</v>
      </c>
      <c r="X50" s="33">
        <f ca="1">IFERROR(Inventory_Equipment[[#This Row],[Cost]]-(Inventory_Equipment[[#This Row],[Annual Straight Line Depreciation]]*((TODAY()-Inventory_Equipment[[#This Row],[Date of Purchase / Lease]])/365)),0)</f>
        <v>0</v>
      </c>
    </row>
    <row r="51" spans="2:24" x14ac:dyDescent="0.2">
      <c r="B51" s="70"/>
      <c r="C51" s="71"/>
      <c r="D51" s="72"/>
      <c r="E51" s="71"/>
      <c r="F51" s="71"/>
      <c r="G51" s="71"/>
      <c r="H51" s="71"/>
      <c r="I51" s="71"/>
      <c r="J51" s="73"/>
      <c r="K51" s="74"/>
      <c r="L51" s="40"/>
      <c r="M51" s="41"/>
      <c r="N51" s="42"/>
      <c r="O51" s="42"/>
      <c r="P51" s="40"/>
      <c r="Q51" s="43"/>
      <c r="R51"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51" s="44"/>
      <c r="T51" s="27">
        <f>SUM(Inventory_Equipment[[#This Row],[Monthly Payment]],Inventory_Equipment[[#This Row],[Monthly Cost of Operation]])</f>
        <v>0</v>
      </c>
      <c r="U51" s="44"/>
      <c r="V51" s="31">
        <f>IFERROR(IF(Inventory_Equipment[[#This Row],[Cost]]&gt;0,SLN(Inventory_Equipment[[#This Row],[Cost]],Inventory_Equipment[[#This Row],[Expected Value at Loan Term End]],Inventory_Equipment[[#This Row],[Service Years Remaining]]),0),0)</f>
        <v>0</v>
      </c>
      <c r="W51" s="32">
        <f>IFERROR(Inventory_Equipment[[#This Row],[Annual Straight Line Depreciation]]/12,0)</f>
        <v>0</v>
      </c>
      <c r="X51" s="33">
        <f ca="1">IFERROR(Inventory_Equipment[[#This Row],[Cost]]-(Inventory_Equipment[[#This Row],[Annual Straight Line Depreciation]]*((TODAY()-Inventory_Equipment[[#This Row],[Date of Purchase / Lease]])/365)),0)</f>
        <v>0</v>
      </c>
    </row>
    <row r="52" spans="2:24" x14ac:dyDescent="0.2">
      <c r="B52" s="70"/>
      <c r="C52" s="71"/>
      <c r="D52" s="72"/>
      <c r="E52" s="71"/>
      <c r="F52" s="71"/>
      <c r="G52" s="71"/>
      <c r="H52" s="71"/>
      <c r="I52" s="71"/>
      <c r="J52" s="73"/>
      <c r="K52" s="74"/>
      <c r="L52" s="40"/>
      <c r="M52" s="41"/>
      <c r="N52" s="42"/>
      <c r="O52" s="42"/>
      <c r="P52" s="40"/>
      <c r="Q52" s="43"/>
      <c r="R52"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52" s="44"/>
      <c r="T52" s="27">
        <f>SUM(Inventory_Equipment[[#This Row],[Monthly Payment]],Inventory_Equipment[[#This Row],[Monthly Cost of Operation]])</f>
        <v>0</v>
      </c>
      <c r="U52" s="44"/>
      <c r="V52" s="31">
        <f>IFERROR(IF(Inventory_Equipment[[#This Row],[Cost]]&gt;0,SLN(Inventory_Equipment[[#This Row],[Cost]],Inventory_Equipment[[#This Row],[Expected Value at Loan Term End]],Inventory_Equipment[[#This Row],[Service Years Remaining]]),0),0)</f>
        <v>0</v>
      </c>
      <c r="W52" s="32">
        <f>IFERROR(Inventory_Equipment[[#This Row],[Annual Straight Line Depreciation]]/12,0)</f>
        <v>0</v>
      </c>
      <c r="X52" s="33">
        <f ca="1">IFERROR(Inventory_Equipment[[#This Row],[Cost]]-(Inventory_Equipment[[#This Row],[Annual Straight Line Depreciation]]*((TODAY()-Inventory_Equipment[[#This Row],[Date of Purchase / Lease]])/365)),0)</f>
        <v>0</v>
      </c>
    </row>
    <row r="53" spans="2:24" x14ac:dyDescent="0.2">
      <c r="B53" s="70"/>
      <c r="C53" s="71"/>
      <c r="D53" s="72"/>
      <c r="E53" s="71"/>
      <c r="F53" s="71"/>
      <c r="G53" s="71"/>
      <c r="H53" s="71"/>
      <c r="I53" s="71"/>
      <c r="J53" s="73"/>
      <c r="K53" s="74"/>
      <c r="L53" s="40"/>
      <c r="M53" s="41"/>
      <c r="N53" s="42"/>
      <c r="O53" s="42"/>
      <c r="P53" s="40"/>
      <c r="Q53" s="43"/>
      <c r="R53"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53" s="44"/>
      <c r="T53" s="27">
        <f>SUM(Inventory_Equipment[[#This Row],[Monthly Payment]],Inventory_Equipment[[#This Row],[Monthly Cost of Operation]])</f>
        <v>0</v>
      </c>
      <c r="U53" s="44"/>
      <c r="V53" s="31">
        <f>IFERROR(IF(Inventory_Equipment[[#This Row],[Cost]]&gt;0,SLN(Inventory_Equipment[[#This Row],[Cost]],Inventory_Equipment[[#This Row],[Expected Value at Loan Term End]],Inventory_Equipment[[#This Row],[Service Years Remaining]]),0),0)</f>
        <v>0</v>
      </c>
      <c r="W53" s="32">
        <f>IFERROR(Inventory_Equipment[[#This Row],[Annual Straight Line Depreciation]]/12,0)</f>
        <v>0</v>
      </c>
      <c r="X53" s="33">
        <f ca="1">IFERROR(Inventory_Equipment[[#This Row],[Cost]]-(Inventory_Equipment[[#This Row],[Annual Straight Line Depreciation]]*((TODAY()-Inventory_Equipment[[#This Row],[Date of Purchase / Lease]])/365)),0)</f>
        <v>0</v>
      </c>
    </row>
    <row r="54" spans="2:24" x14ac:dyDescent="0.2">
      <c r="B54" s="70"/>
      <c r="C54" s="71"/>
      <c r="D54" s="72"/>
      <c r="E54" s="71"/>
      <c r="F54" s="71"/>
      <c r="G54" s="71"/>
      <c r="H54" s="71"/>
      <c r="I54" s="71"/>
      <c r="J54" s="73"/>
      <c r="K54" s="74"/>
      <c r="L54" s="40"/>
      <c r="M54" s="41"/>
      <c r="N54" s="42"/>
      <c r="O54" s="42"/>
      <c r="P54" s="40"/>
      <c r="Q54" s="43"/>
      <c r="R54"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54" s="44"/>
      <c r="T54" s="27">
        <f>SUM(Inventory_Equipment[[#This Row],[Monthly Payment]],Inventory_Equipment[[#This Row],[Monthly Cost of Operation]])</f>
        <v>0</v>
      </c>
      <c r="U54" s="44"/>
      <c r="V54" s="31">
        <f>IFERROR(IF(Inventory_Equipment[[#This Row],[Cost]]&gt;0,SLN(Inventory_Equipment[[#This Row],[Cost]],Inventory_Equipment[[#This Row],[Expected Value at Loan Term End]],Inventory_Equipment[[#This Row],[Service Years Remaining]]),0),0)</f>
        <v>0</v>
      </c>
      <c r="W54" s="32">
        <f>IFERROR(Inventory_Equipment[[#This Row],[Annual Straight Line Depreciation]]/12,0)</f>
        <v>0</v>
      </c>
      <c r="X54" s="33">
        <f ca="1">IFERROR(Inventory_Equipment[[#This Row],[Cost]]-(Inventory_Equipment[[#This Row],[Annual Straight Line Depreciation]]*((TODAY()-Inventory_Equipment[[#This Row],[Date of Purchase / Lease]])/365)),0)</f>
        <v>0</v>
      </c>
    </row>
    <row r="55" spans="2:24" x14ac:dyDescent="0.2">
      <c r="B55" s="70"/>
      <c r="C55" s="71"/>
      <c r="D55" s="72"/>
      <c r="E55" s="71"/>
      <c r="F55" s="71"/>
      <c r="G55" s="71"/>
      <c r="H55" s="71"/>
      <c r="I55" s="71"/>
      <c r="J55" s="73"/>
      <c r="K55" s="74"/>
      <c r="L55" s="40"/>
      <c r="M55" s="41"/>
      <c r="N55" s="42"/>
      <c r="O55" s="42"/>
      <c r="P55" s="40"/>
      <c r="Q55" s="43"/>
      <c r="R55"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55" s="44"/>
      <c r="T55" s="27">
        <f>SUM(Inventory_Equipment[[#This Row],[Monthly Payment]],Inventory_Equipment[[#This Row],[Monthly Cost of Operation]])</f>
        <v>0</v>
      </c>
      <c r="U55" s="44"/>
      <c r="V55" s="31">
        <f>IFERROR(IF(Inventory_Equipment[[#This Row],[Cost]]&gt;0,SLN(Inventory_Equipment[[#This Row],[Cost]],Inventory_Equipment[[#This Row],[Expected Value at Loan Term End]],Inventory_Equipment[[#This Row],[Service Years Remaining]]),0),0)</f>
        <v>0</v>
      </c>
      <c r="W55" s="32">
        <f>IFERROR(Inventory_Equipment[[#This Row],[Annual Straight Line Depreciation]]/12,0)</f>
        <v>0</v>
      </c>
      <c r="X55" s="33">
        <f ca="1">IFERROR(Inventory_Equipment[[#This Row],[Cost]]-(Inventory_Equipment[[#This Row],[Annual Straight Line Depreciation]]*((TODAY()-Inventory_Equipment[[#This Row],[Date of Purchase / Lease]])/365)),0)</f>
        <v>0</v>
      </c>
    </row>
    <row r="56" spans="2:24" x14ac:dyDescent="0.2">
      <c r="B56" s="70"/>
      <c r="C56" s="71"/>
      <c r="D56" s="72"/>
      <c r="E56" s="71"/>
      <c r="F56" s="71"/>
      <c r="G56" s="71"/>
      <c r="H56" s="71"/>
      <c r="I56" s="71"/>
      <c r="J56" s="73"/>
      <c r="K56" s="74"/>
      <c r="L56" s="40"/>
      <c r="M56" s="41"/>
      <c r="N56" s="42"/>
      <c r="O56" s="42"/>
      <c r="P56" s="40"/>
      <c r="Q56" s="43"/>
      <c r="R56"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56" s="44"/>
      <c r="T56" s="27">
        <f>SUM(Inventory_Equipment[[#This Row],[Monthly Payment]],Inventory_Equipment[[#This Row],[Monthly Cost of Operation]])</f>
        <v>0</v>
      </c>
      <c r="U56" s="44"/>
      <c r="V56" s="31">
        <f>IFERROR(IF(Inventory_Equipment[[#This Row],[Cost]]&gt;0,SLN(Inventory_Equipment[[#This Row],[Cost]],Inventory_Equipment[[#This Row],[Expected Value at Loan Term End]],Inventory_Equipment[[#This Row],[Service Years Remaining]]),0),0)</f>
        <v>0</v>
      </c>
      <c r="W56" s="32">
        <f>IFERROR(Inventory_Equipment[[#This Row],[Annual Straight Line Depreciation]]/12,0)</f>
        <v>0</v>
      </c>
      <c r="X56" s="33">
        <f ca="1">IFERROR(Inventory_Equipment[[#This Row],[Cost]]-(Inventory_Equipment[[#This Row],[Annual Straight Line Depreciation]]*((TODAY()-Inventory_Equipment[[#This Row],[Date of Purchase / Lease]])/365)),0)</f>
        <v>0</v>
      </c>
    </row>
    <row r="57" spans="2:24" x14ac:dyDescent="0.2">
      <c r="B57" s="70"/>
      <c r="C57" s="71"/>
      <c r="D57" s="72"/>
      <c r="E57" s="71"/>
      <c r="F57" s="71"/>
      <c r="G57" s="71"/>
      <c r="H57" s="71"/>
      <c r="I57" s="71"/>
      <c r="J57" s="73"/>
      <c r="K57" s="74"/>
      <c r="L57" s="40"/>
      <c r="M57" s="41"/>
      <c r="N57" s="42"/>
      <c r="O57" s="42"/>
      <c r="P57" s="40"/>
      <c r="Q57" s="43"/>
      <c r="R57"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57" s="44"/>
      <c r="T57" s="27">
        <f>SUM(Inventory_Equipment[[#This Row],[Monthly Payment]],Inventory_Equipment[[#This Row],[Monthly Cost of Operation]])</f>
        <v>0</v>
      </c>
      <c r="U57" s="44"/>
      <c r="V57" s="31">
        <f>IFERROR(IF(Inventory_Equipment[[#This Row],[Cost]]&gt;0,SLN(Inventory_Equipment[[#This Row],[Cost]],Inventory_Equipment[[#This Row],[Expected Value at Loan Term End]],Inventory_Equipment[[#This Row],[Service Years Remaining]]),0),0)</f>
        <v>0</v>
      </c>
      <c r="W57" s="32">
        <f>IFERROR(Inventory_Equipment[[#This Row],[Annual Straight Line Depreciation]]/12,0)</f>
        <v>0</v>
      </c>
      <c r="X57" s="33">
        <f ca="1">IFERROR(Inventory_Equipment[[#This Row],[Cost]]-(Inventory_Equipment[[#This Row],[Annual Straight Line Depreciation]]*((TODAY()-Inventory_Equipment[[#This Row],[Date of Purchase / Lease]])/365)),0)</f>
        <v>0</v>
      </c>
    </row>
    <row r="58" spans="2:24" x14ac:dyDescent="0.2">
      <c r="B58" s="70"/>
      <c r="C58" s="71"/>
      <c r="D58" s="72"/>
      <c r="E58" s="71"/>
      <c r="F58" s="71"/>
      <c r="G58" s="71"/>
      <c r="H58" s="71"/>
      <c r="I58" s="71"/>
      <c r="J58" s="73"/>
      <c r="K58" s="74"/>
      <c r="L58" s="40"/>
      <c r="M58" s="41"/>
      <c r="N58" s="42"/>
      <c r="O58" s="42"/>
      <c r="P58" s="40"/>
      <c r="Q58" s="43"/>
      <c r="R58"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58" s="44"/>
      <c r="T58" s="27">
        <f>SUM(Inventory_Equipment[[#This Row],[Monthly Payment]],Inventory_Equipment[[#This Row],[Monthly Cost of Operation]])</f>
        <v>0</v>
      </c>
      <c r="U58" s="44"/>
      <c r="V58" s="31">
        <f>IFERROR(IF(Inventory_Equipment[[#This Row],[Cost]]&gt;0,SLN(Inventory_Equipment[[#This Row],[Cost]],Inventory_Equipment[[#This Row],[Expected Value at Loan Term End]],Inventory_Equipment[[#This Row],[Service Years Remaining]]),0),0)</f>
        <v>0</v>
      </c>
      <c r="W58" s="32">
        <f>IFERROR(Inventory_Equipment[[#This Row],[Annual Straight Line Depreciation]]/12,0)</f>
        <v>0</v>
      </c>
      <c r="X58" s="33">
        <f ca="1">IFERROR(Inventory_Equipment[[#This Row],[Cost]]-(Inventory_Equipment[[#This Row],[Annual Straight Line Depreciation]]*((TODAY()-Inventory_Equipment[[#This Row],[Date of Purchase / Lease]])/365)),0)</f>
        <v>0</v>
      </c>
    </row>
    <row r="59" spans="2:24" x14ac:dyDescent="0.2">
      <c r="B59" s="70"/>
      <c r="C59" s="71"/>
      <c r="D59" s="72"/>
      <c r="E59" s="71"/>
      <c r="F59" s="71"/>
      <c r="G59" s="71"/>
      <c r="H59" s="71"/>
      <c r="I59" s="71"/>
      <c r="J59" s="73"/>
      <c r="K59" s="74"/>
      <c r="L59" s="40"/>
      <c r="M59" s="41"/>
      <c r="N59" s="42"/>
      <c r="O59" s="42"/>
      <c r="P59" s="40"/>
      <c r="Q59" s="43"/>
      <c r="R59"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59" s="44"/>
      <c r="T59" s="27">
        <f>SUM(Inventory_Equipment[[#This Row],[Monthly Payment]],Inventory_Equipment[[#This Row],[Monthly Cost of Operation]])</f>
        <v>0</v>
      </c>
      <c r="U59" s="44"/>
      <c r="V59" s="31">
        <f>IFERROR(IF(Inventory_Equipment[[#This Row],[Cost]]&gt;0,SLN(Inventory_Equipment[[#This Row],[Cost]],Inventory_Equipment[[#This Row],[Expected Value at Loan Term End]],Inventory_Equipment[[#This Row],[Service Years Remaining]]),0),0)</f>
        <v>0</v>
      </c>
      <c r="W59" s="32">
        <f>IFERROR(Inventory_Equipment[[#This Row],[Annual Straight Line Depreciation]]/12,0)</f>
        <v>0</v>
      </c>
      <c r="X59" s="33">
        <f ca="1">IFERROR(Inventory_Equipment[[#This Row],[Cost]]-(Inventory_Equipment[[#This Row],[Annual Straight Line Depreciation]]*((TODAY()-Inventory_Equipment[[#This Row],[Date of Purchase / Lease]])/365)),0)</f>
        <v>0</v>
      </c>
    </row>
    <row r="60" spans="2:24" x14ac:dyDescent="0.2">
      <c r="B60" s="70"/>
      <c r="C60" s="71"/>
      <c r="D60" s="72"/>
      <c r="E60" s="71"/>
      <c r="F60" s="71"/>
      <c r="G60" s="71"/>
      <c r="H60" s="71"/>
      <c r="I60" s="71"/>
      <c r="J60" s="73"/>
      <c r="K60" s="74"/>
      <c r="L60" s="40"/>
      <c r="M60" s="41"/>
      <c r="N60" s="42"/>
      <c r="O60" s="42"/>
      <c r="P60" s="40"/>
      <c r="Q60" s="43"/>
      <c r="R60"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60" s="44"/>
      <c r="T60" s="27">
        <f>SUM(Inventory_Equipment[[#This Row],[Monthly Payment]],Inventory_Equipment[[#This Row],[Monthly Cost of Operation]])</f>
        <v>0</v>
      </c>
      <c r="U60" s="44"/>
      <c r="V60" s="31">
        <f>IFERROR(IF(Inventory_Equipment[[#This Row],[Cost]]&gt;0,SLN(Inventory_Equipment[[#This Row],[Cost]],Inventory_Equipment[[#This Row],[Expected Value at Loan Term End]],Inventory_Equipment[[#This Row],[Service Years Remaining]]),0),0)</f>
        <v>0</v>
      </c>
      <c r="W60" s="32">
        <f>IFERROR(Inventory_Equipment[[#This Row],[Annual Straight Line Depreciation]]/12,0)</f>
        <v>0</v>
      </c>
      <c r="X60" s="33">
        <f ca="1">IFERROR(Inventory_Equipment[[#This Row],[Cost]]-(Inventory_Equipment[[#This Row],[Annual Straight Line Depreciation]]*((TODAY()-Inventory_Equipment[[#This Row],[Date of Purchase / Lease]])/365)),0)</f>
        <v>0</v>
      </c>
    </row>
    <row r="61" spans="2:24" x14ac:dyDescent="0.2">
      <c r="B61" s="70"/>
      <c r="C61" s="71"/>
      <c r="D61" s="72"/>
      <c r="E61" s="71"/>
      <c r="F61" s="71"/>
      <c r="G61" s="71"/>
      <c r="H61" s="71"/>
      <c r="I61" s="71"/>
      <c r="J61" s="73"/>
      <c r="K61" s="74"/>
      <c r="L61" s="40"/>
      <c r="M61" s="41"/>
      <c r="N61" s="42"/>
      <c r="O61" s="42"/>
      <c r="P61" s="40"/>
      <c r="Q61" s="43"/>
      <c r="R61"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61" s="44"/>
      <c r="T61" s="27">
        <f>SUM(Inventory_Equipment[[#This Row],[Monthly Payment]],Inventory_Equipment[[#This Row],[Monthly Cost of Operation]])</f>
        <v>0</v>
      </c>
      <c r="U61" s="44"/>
      <c r="V61" s="31">
        <f>IFERROR(IF(Inventory_Equipment[[#This Row],[Cost]]&gt;0,SLN(Inventory_Equipment[[#This Row],[Cost]],Inventory_Equipment[[#This Row],[Expected Value at Loan Term End]],Inventory_Equipment[[#This Row],[Service Years Remaining]]),0),0)</f>
        <v>0</v>
      </c>
      <c r="W61" s="32">
        <f>IFERROR(Inventory_Equipment[[#This Row],[Annual Straight Line Depreciation]]/12,0)</f>
        <v>0</v>
      </c>
      <c r="X61" s="33">
        <f ca="1">IFERROR(Inventory_Equipment[[#This Row],[Cost]]-(Inventory_Equipment[[#This Row],[Annual Straight Line Depreciation]]*((TODAY()-Inventory_Equipment[[#This Row],[Date of Purchase / Lease]])/365)),0)</f>
        <v>0</v>
      </c>
    </row>
    <row r="62" spans="2:24" x14ac:dyDescent="0.2">
      <c r="B62" s="70"/>
      <c r="C62" s="71"/>
      <c r="D62" s="72"/>
      <c r="E62" s="71"/>
      <c r="F62" s="71"/>
      <c r="G62" s="71"/>
      <c r="H62" s="71"/>
      <c r="I62" s="71"/>
      <c r="J62" s="73"/>
      <c r="K62" s="74"/>
      <c r="L62" s="40"/>
      <c r="M62" s="41"/>
      <c r="N62" s="42"/>
      <c r="O62" s="42"/>
      <c r="P62" s="40"/>
      <c r="Q62" s="43"/>
      <c r="R62"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62" s="44"/>
      <c r="T62" s="27">
        <f>SUM(Inventory_Equipment[[#This Row],[Monthly Payment]],Inventory_Equipment[[#This Row],[Monthly Cost of Operation]])</f>
        <v>0</v>
      </c>
      <c r="U62" s="44"/>
      <c r="V62" s="31">
        <f>IFERROR(IF(Inventory_Equipment[[#This Row],[Cost]]&gt;0,SLN(Inventory_Equipment[[#This Row],[Cost]],Inventory_Equipment[[#This Row],[Expected Value at Loan Term End]],Inventory_Equipment[[#This Row],[Service Years Remaining]]),0),0)</f>
        <v>0</v>
      </c>
      <c r="W62" s="32">
        <f>IFERROR(Inventory_Equipment[[#This Row],[Annual Straight Line Depreciation]]/12,0)</f>
        <v>0</v>
      </c>
      <c r="X62" s="33">
        <f ca="1">IFERROR(Inventory_Equipment[[#This Row],[Cost]]-(Inventory_Equipment[[#This Row],[Annual Straight Line Depreciation]]*((TODAY()-Inventory_Equipment[[#This Row],[Date of Purchase / Lease]])/365)),0)</f>
        <v>0</v>
      </c>
    </row>
    <row r="63" spans="2:24" x14ac:dyDescent="0.2">
      <c r="B63" s="70"/>
      <c r="C63" s="71"/>
      <c r="D63" s="72"/>
      <c r="E63" s="71"/>
      <c r="F63" s="71"/>
      <c r="G63" s="71"/>
      <c r="H63" s="71"/>
      <c r="I63" s="71"/>
      <c r="J63" s="73"/>
      <c r="K63" s="74"/>
      <c r="L63" s="40"/>
      <c r="M63" s="41"/>
      <c r="N63" s="42"/>
      <c r="O63" s="42"/>
      <c r="P63" s="40"/>
      <c r="Q63" s="43"/>
      <c r="R63"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63" s="44"/>
      <c r="T63" s="27">
        <f>SUM(Inventory_Equipment[[#This Row],[Monthly Payment]],Inventory_Equipment[[#This Row],[Monthly Cost of Operation]])</f>
        <v>0</v>
      </c>
      <c r="U63" s="44"/>
      <c r="V63" s="31">
        <f>IFERROR(IF(Inventory_Equipment[[#This Row],[Cost]]&gt;0,SLN(Inventory_Equipment[[#This Row],[Cost]],Inventory_Equipment[[#This Row],[Expected Value at Loan Term End]],Inventory_Equipment[[#This Row],[Service Years Remaining]]),0),0)</f>
        <v>0</v>
      </c>
      <c r="W63" s="32">
        <f>IFERROR(Inventory_Equipment[[#This Row],[Annual Straight Line Depreciation]]/12,0)</f>
        <v>0</v>
      </c>
      <c r="X63" s="33">
        <f ca="1">IFERROR(Inventory_Equipment[[#This Row],[Cost]]-(Inventory_Equipment[[#This Row],[Annual Straight Line Depreciation]]*((TODAY()-Inventory_Equipment[[#This Row],[Date of Purchase / Lease]])/365)),0)</f>
        <v>0</v>
      </c>
    </row>
    <row r="64" spans="2:24" x14ac:dyDescent="0.2">
      <c r="B64" s="70"/>
      <c r="C64" s="71"/>
      <c r="D64" s="72"/>
      <c r="E64" s="71"/>
      <c r="F64" s="71"/>
      <c r="G64" s="71"/>
      <c r="H64" s="71"/>
      <c r="I64" s="71"/>
      <c r="J64" s="73"/>
      <c r="K64" s="74"/>
      <c r="L64" s="40"/>
      <c r="M64" s="41"/>
      <c r="N64" s="42"/>
      <c r="O64" s="42"/>
      <c r="P64" s="40"/>
      <c r="Q64" s="43"/>
      <c r="R64"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64" s="44"/>
      <c r="T64" s="27">
        <f>SUM(Inventory_Equipment[[#This Row],[Monthly Payment]],Inventory_Equipment[[#This Row],[Monthly Cost of Operation]])</f>
        <v>0</v>
      </c>
      <c r="U64" s="44"/>
      <c r="V64" s="31">
        <f>IFERROR(IF(Inventory_Equipment[[#This Row],[Cost]]&gt;0,SLN(Inventory_Equipment[[#This Row],[Cost]],Inventory_Equipment[[#This Row],[Expected Value at Loan Term End]],Inventory_Equipment[[#This Row],[Service Years Remaining]]),0),0)</f>
        <v>0</v>
      </c>
      <c r="W64" s="32">
        <f>IFERROR(Inventory_Equipment[[#This Row],[Annual Straight Line Depreciation]]/12,0)</f>
        <v>0</v>
      </c>
      <c r="X64" s="33">
        <f ca="1">IFERROR(Inventory_Equipment[[#This Row],[Cost]]-(Inventory_Equipment[[#This Row],[Annual Straight Line Depreciation]]*((TODAY()-Inventory_Equipment[[#This Row],[Date of Purchase / Lease]])/365)),0)</f>
        <v>0</v>
      </c>
    </row>
    <row r="65" spans="2:24" x14ac:dyDescent="0.2">
      <c r="B65" s="70"/>
      <c r="C65" s="71"/>
      <c r="D65" s="72"/>
      <c r="E65" s="71"/>
      <c r="F65" s="71"/>
      <c r="G65" s="71"/>
      <c r="H65" s="71"/>
      <c r="I65" s="71"/>
      <c r="J65" s="73"/>
      <c r="K65" s="74"/>
      <c r="L65" s="40"/>
      <c r="M65" s="41"/>
      <c r="N65" s="42"/>
      <c r="O65" s="42"/>
      <c r="P65" s="40"/>
      <c r="Q65" s="43"/>
      <c r="R65"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65" s="44"/>
      <c r="T65" s="27">
        <f>SUM(Inventory_Equipment[[#This Row],[Monthly Payment]],Inventory_Equipment[[#This Row],[Monthly Cost of Operation]])</f>
        <v>0</v>
      </c>
      <c r="U65" s="44"/>
      <c r="V65" s="31">
        <f>IFERROR(IF(Inventory_Equipment[[#This Row],[Cost]]&gt;0,SLN(Inventory_Equipment[[#This Row],[Cost]],Inventory_Equipment[[#This Row],[Expected Value at Loan Term End]],Inventory_Equipment[[#This Row],[Service Years Remaining]]),0),0)</f>
        <v>0</v>
      </c>
      <c r="W65" s="32">
        <f>IFERROR(Inventory_Equipment[[#This Row],[Annual Straight Line Depreciation]]/12,0)</f>
        <v>0</v>
      </c>
      <c r="X65" s="33">
        <f ca="1">IFERROR(Inventory_Equipment[[#This Row],[Cost]]-(Inventory_Equipment[[#This Row],[Annual Straight Line Depreciation]]*((TODAY()-Inventory_Equipment[[#This Row],[Date of Purchase / Lease]])/365)),0)</f>
        <v>0</v>
      </c>
    </row>
    <row r="66" spans="2:24" x14ac:dyDescent="0.2">
      <c r="B66" s="70"/>
      <c r="C66" s="71"/>
      <c r="D66" s="72"/>
      <c r="E66" s="71"/>
      <c r="F66" s="71"/>
      <c r="G66" s="71"/>
      <c r="H66" s="71"/>
      <c r="I66" s="71"/>
      <c r="J66" s="73"/>
      <c r="K66" s="74"/>
      <c r="L66" s="40"/>
      <c r="M66" s="41"/>
      <c r="N66" s="42"/>
      <c r="O66" s="42"/>
      <c r="P66" s="40"/>
      <c r="Q66" s="43"/>
      <c r="R66"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66" s="44"/>
      <c r="T66" s="27">
        <f>SUM(Inventory_Equipment[[#This Row],[Monthly Payment]],Inventory_Equipment[[#This Row],[Monthly Cost of Operation]])</f>
        <v>0</v>
      </c>
      <c r="U66" s="44"/>
      <c r="V66" s="31">
        <f>IFERROR(IF(Inventory_Equipment[[#This Row],[Cost]]&gt;0,SLN(Inventory_Equipment[[#This Row],[Cost]],Inventory_Equipment[[#This Row],[Expected Value at Loan Term End]],Inventory_Equipment[[#This Row],[Service Years Remaining]]),0),0)</f>
        <v>0</v>
      </c>
      <c r="W66" s="32">
        <f>IFERROR(Inventory_Equipment[[#This Row],[Annual Straight Line Depreciation]]/12,0)</f>
        <v>0</v>
      </c>
      <c r="X66" s="33">
        <f ca="1">IFERROR(Inventory_Equipment[[#This Row],[Cost]]-(Inventory_Equipment[[#This Row],[Annual Straight Line Depreciation]]*((TODAY()-Inventory_Equipment[[#This Row],[Date of Purchase / Lease]])/365)),0)</f>
        <v>0</v>
      </c>
    </row>
    <row r="67" spans="2:24" x14ac:dyDescent="0.2">
      <c r="B67" s="70"/>
      <c r="C67" s="71"/>
      <c r="D67" s="72"/>
      <c r="E67" s="71"/>
      <c r="F67" s="71"/>
      <c r="G67" s="71"/>
      <c r="H67" s="71"/>
      <c r="I67" s="71"/>
      <c r="J67" s="73"/>
      <c r="K67" s="74"/>
      <c r="L67" s="40"/>
      <c r="M67" s="41"/>
      <c r="N67" s="42"/>
      <c r="O67" s="42"/>
      <c r="P67" s="40"/>
      <c r="Q67" s="43"/>
      <c r="R67"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67" s="44"/>
      <c r="T67" s="27">
        <f>SUM(Inventory_Equipment[[#This Row],[Monthly Payment]],Inventory_Equipment[[#This Row],[Monthly Cost of Operation]])</f>
        <v>0</v>
      </c>
      <c r="U67" s="44"/>
      <c r="V67" s="31">
        <f>IFERROR(IF(Inventory_Equipment[[#This Row],[Cost]]&gt;0,SLN(Inventory_Equipment[[#This Row],[Cost]],Inventory_Equipment[[#This Row],[Expected Value at Loan Term End]],Inventory_Equipment[[#This Row],[Service Years Remaining]]),0),0)</f>
        <v>0</v>
      </c>
      <c r="W67" s="32">
        <f>IFERROR(Inventory_Equipment[[#This Row],[Annual Straight Line Depreciation]]/12,0)</f>
        <v>0</v>
      </c>
      <c r="X67" s="33">
        <f ca="1">IFERROR(Inventory_Equipment[[#This Row],[Cost]]-(Inventory_Equipment[[#This Row],[Annual Straight Line Depreciation]]*((TODAY()-Inventory_Equipment[[#This Row],[Date of Purchase / Lease]])/365)),0)</f>
        <v>0</v>
      </c>
    </row>
    <row r="68" spans="2:24" x14ac:dyDescent="0.2">
      <c r="B68" s="70"/>
      <c r="C68" s="71"/>
      <c r="D68" s="72"/>
      <c r="E68" s="71"/>
      <c r="F68" s="71"/>
      <c r="G68" s="71"/>
      <c r="H68" s="71"/>
      <c r="I68" s="71"/>
      <c r="J68" s="73"/>
      <c r="K68" s="74"/>
      <c r="L68" s="40"/>
      <c r="M68" s="41"/>
      <c r="N68" s="42"/>
      <c r="O68" s="42"/>
      <c r="P68" s="40"/>
      <c r="Q68" s="43"/>
      <c r="R68"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68" s="44"/>
      <c r="T68" s="27">
        <f>SUM(Inventory_Equipment[[#This Row],[Monthly Payment]],Inventory_Equipment[[#This Row],[Monthly Cost of Operation]])</f>
        <v>0</v>
      </c>
      <c r="U68" s="44"/>
      <c r="V68" s="31">
        <f>IFERROR(IF(Inventory_Equipment[[#This Row],[Cost]]&gt;0,SLN(Inventory_Equipment[[#This Row],[Cost]],Inventory_Equipment[[#This Row],[Expected Value at Loan Term End]],Inventory_Equipment[[#This Row],[Service Years Remaining]]),0),0)</f>
        <v>0</v>
      </c>
      <c r="W68" s="32">
        <f>IFERROR(Inventory_Equipment[[#This Row],[Annual Straight Line Depreciation]]/12,0)</f>
        <v>0</v>
      </c>
      <c r="X68" s="33">
        <f ca="1">IFERROR(Inventory_Equipment[[#This Row],[Cost]]-(Inventory_Equipment[[#This Row],[Annual Straight Line Depreciation]]*((TODAY()-Inventory_Equipment[[#This Row],[Date of Purchase / Lease]])/365)),0)</f>
        <v>0</v>
      </c>
    </row>
    <row r="69" spans="2:24" x14ac:dyDescent="0.2">
      <c r="B69" s="70"/>
      <c r="C69" s="71"/>
      <c r="D69" s="72"/>
      <c r="E69" s="71"/>
      <c r="F69" s="71"/>
      <c r="G69" s="71"/>
      <c r="H69" s="71"/>
      <c r="I69" s="71"/>
      <c r="J69" s="73"/>
      <c r="K69" s="74"/>
      <c r="L69" s="40"/>
      <c r="M69" s="41"/>
      <c r="N69" s="42"/>
      <c r="O69" s="42"/>
      <c r="P69" s="40"/>
      <c r="Q69" s="43"/>
      <c r="R69"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69" s="44"/>
      <c r="T69" s="27">
        <f>SUM(Inventory_Equipment[[#This Row],[Monthly Payment]],Inventory_Equipment[[#This Row],[Monthly Cost of Operation]])</f>
        <v>0</v>
      </c>
      <c r="U69" s="44"/>
      <c r="V69" s="31">
        <f>IFERROR(IF(Inventory_Equipment[[#This Row],[Cost]]&gt;0,SLN(Inventory_Equipment[[#This Row],[Cost]],Inventory_Equipment[[#This Row],[Expected Value at Loan Term End]],Inventory_Equipment[[#This Row],[Service Years Remaining]]),0),0)</f>
        <v>0</v>
      </c>
      <c r="W69" s="32">
        <f>IFERROR(Inventory_Equipment[[#This Row],[Annual Straight Line Depreciation]]/12,0)</f>
        <v>0</v>
      </c>
      <c r="X69" s="33">
        <f ca="1">IFERROR(Inventory_Equipment[[#This Row],[Cost]]-(Inventory_Equipment[[#This Row],[Annual Straight Line Depreciation]]*((TODAY()-Inventory_Equipment[[#This Row],[Date of Purchase / Lease]])/365)),0)</f>
        <v>0</v>
      </c>
    </row>
    <row r="70" spans="2:24" x14ac:dyDescent="0.2">
      <c r="B70" s="70"/>
      <c r="C70" s="71"/>
      <c r="D70" s="72"/>
      <c r="E70" s="71"/>
      <c r="F70" s="71"/>
      <c r="G70" s="71"/>
      <c r="H70" s="71"/>
      <c r="I70" s="71"/>
      <c r="J70" s="73"/>
      <c r="K70" s="74"/>
      <c r="L70" s="40"/>
      <c r="M70" s="41"/>
      <c r="N70" s="42"/>
      <c r="O70" s="42"/>
      <c r="P70" s="40"/>
      <c r="Q70" s="43"/>
      <c r="R70"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70" s="44"/>
      <c r="T70" s="27">
        <f>SUM(Inventory_Equipment[[#This Row],[Monthly Payment]],Inventory_Equipment[[#This Row],[Monthly Cost of Operation]])</f>
        <v>0</v>
      </c>
      <c r="U70" s="44"/>
      <c r="V70" s="31">
        <f>IFERROR(IF(Inventory_Equipment[[#This Row],[Cost]]&gt;0,SLN(Inventory_Equipment[[#This Row],[Cost]],Inventory_Equipment[[#This Row],[Expected Value at Loan Term End]],Inventory_Equipment[[#This Row],[Service Years Remaining]]),0),0)</f>
        <v>0</v>
      </c>
      <c r="W70" s="32">
        <f>IFERROR(Inventory_Equipment[[#This Row],[Annual Straight Line Depreciation]]/12,0)</f>
        <v>0</v>
      </c>
      <c r="X70" s="33">
        <f ca="1">IFERROR(Inventory_Equipment[[#This Row],[Cost]]-(Inventory_Equipment[[#This Row],[Annual Straight Line Depreciation]]*((TODAY()-Inventory_Equipment[[#This Row],[Date of Purchase / Lease]])/365)),0)</f>
        <v>0</v>
      </c>
    </row>
    <row r="71" spans="2:24" x14ac:dyDescent="0.2">
      <c r="B71" s="70"/>
      <c r="C71" s="71"/>
      <c r="D71" s="72"/>
      <c r="E71" s="71"/>
      <c r="F71" s="71"/>
      <c r="G71" s="71"/>
      <c r="H71" s="71"/>
      <c r="I71" s="71"/>
      <c r="J71" s="73"/>
      <c r="K71" s="74"/>
      <c r="L71" s="40"/>
      <c r="M71" s="41"/>
      <c r="N71" s="42"/>
      <c r="O71" s="42"/>
      <c r="P71" s="40"/>
      <c r="Q71" s="43"/>
      <c r="R71"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71" s="44"/>
      <c r="T71" s="27">
        <f>SUM(Inventory_Equipment[[#This Row],[Monthly Payment]],Inventory_Equipment[[#This Row],[Monthly Cost of Operation]])</f>
        <v>0</v>
      </c>
      <c r="U71" s="44"/>
      <c r="V71" s="31">
        <f>IFERROR(IF(Inventory_Equipment[[#This Row],[Cost]]&gt;0,SLN(Inventory_Equipment[[#This Row],[Cost]],Inventory_Equipment[[#This Row],[Expected Value at Loan Term End]],Inventory_Equipment[[#This Row],[Service Years Remaining]]),0),0)</f>
        <v>0</v>
      </c>
      <c r="W71" s="32">
        <f>IFERROR(Inventory_Equipment[[#This Row],[Annual Straight Line Depreciation]]/12,0)</f>
        <v>0</v>
      </c>
      <c r="X71" s="33">
        <f ca="1">IFERROR(Inventory_Equipment[[#This Row],[Cost]]-(Inventory_Equipment[[#This Row],[Annual Straight Line Depreciation]]*((TODAY()-Inventory_Equipment[[#This Row],[Date of Purchase / Lease]])/365)),0)</f>
        <v>0</v>
      </c>
    </row>
    <row r="72" spans="2:24" x14ac:dyDescent="0.2">
      <c r="B72" s="70"/>
      <c r="C72" s="71"/>
      <c r="D72" s="72"/>
      <c r="E72" s="71"/>
      <c r="F72" s="71"/>
      <c r="G72" s="71"/>
      <c r="H72" s="71"/>
      <c r="I72" s="71"/>
      <c r="J72" s="73"/>
      <c r="K72" s="74"/>
      <c r="L72" s="40"/>
      <c r="M72" s="41"/>
      <c r="N72" s="42"/>
      <c r="O72" s="42"/>
      <c r="P72" s="40"/>
      <c r="Q72" s="43"/>
      <c r="R72"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72" s="44"/>
      <c r="T72" s="27">
        <f>SUM(Inventory_Equipment[[#This Row],[Monthly Payment]],Inventory_Equipment[[#This Row],[Monthly Cost of Operation]])</f>
        <v>0</v>
      </c>
      <c r="U72" s="44"/>
      <c r="V72" s="31">
        <f>IFERROR(IF(Inventory_Equipment[[#This Row],[Cost]]&gt;0,SLN(Inventory_Equipment[[#This Row],[Cost]],Inventory_Equipment[[#This Row],[Expected Value at Loan Term End]],Inventory_Equipment[[#This Row],[Service Years Remaining]]),0),0)</f>
        <v>0</v>
      </c>
      <c r="W72" s="32">
        <f>IFERROR(Inventory_Equipment[[#This Row],[Annual Straight Line Depreciation]]/12,0)</f>
        <v>0</v>
      </c>
      <c r="X72" s="33">
        <f ca="1">IFERROR(Inventory_Equipment[[#This Row],[Cost]]-(Inventory_Equipment[[#This Row],[Annual Straight Line Depreciation]]*((TODAY()-Inventory_Equipment[[#This Row],[Date of Purchase / Lease]])/365)),0)</f>
        <v>0</v>
      </c>
    </row>
    <row r="73" spans="2:24" x14ac:dyDescent="0.2">
      <c r="B73" s="70"/>
      <c r="C73" s="71"/>
      <c r="D73" s="72"/>
      <c r="E73" s="71"/>
      <c r="F73" s="71"/>
      <c r="G73" s="71"/>
      <c r="H73" s="71"/>
      <c r="I73" s="71"/>
      <c r="J73" s="73"/>
      <c r="K73" s="74"/>
      <c r="L73" s="40"/>
      <c r="M73" s="41"/>
      <c r="N73" s="42"/>
      <c r="O73" s="42"/>
      <c r="P73" s="40"/>
      <c r="Q73" s="43"/>
      <c r="R73"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73" s="44"/>
      <c r="T73" s="27">
        <f>SUM(Inventory_Equipment[[#This Row],[Monthly Payment]],Inventory_Equipment[[#This Row],[Monthly Cost of Operation]])</f>
        <v>0</v>
      </c>
      <c r="U73" s="44"/>
      <c r="V73" s="31">
        <f>IFERROR(IF(Inventory_Equipment[[#This Row],[Cost]]&gt;0,SLN(Inventory_Equipment[[#This Row],[Cost]],Inventory_Equipment[[#This Row],[Expected Value at Loan Term End]],Inventory_Equipment[[#This Row],[Service Years Remaining]]),0),0)</f>
        <v>0</v>
      </c>
      <c r="W73" s="32">
        <f>IFERROR(Inventory_Equipment[[#This Row],[Annual Straight Line Depreciation]]/12,0)</f>
        <v>0</v>
      </c>
      <c r="X73" s="33">
        <f ca="1">IFERROR(Inventory_Equipment[[#This Row],[Cost]]-(Inventory_Equipment[[#This Row],[Annual Straight Line Depreciation]]*((TODAY()-Inventory_Equipment[[#This Row],[Date of Purchase / Lease]])/365)),0)</f>
        <v>0</v>
      </c>
    </row>
    <row r="74" spans="2:24" x14ac:dyDescent="0.2">
      <c r="B74" s="70"/>
      <c r="C74" s="71"/>
      <c r="D74" s="72"/>
      <c r="E74" s="71"/>
      <c r="F74" s="71"/>
      <c r="G74" s="71"/>
      <c r="H74" s="71"/>
      <c r="I74" s="71"/>
      <c r="J74" s="73"/>
      <c r="K74" s="74"/>
      <c r="L74" s="40"/>
      <c r="M74" s="41"/>
      <c r="N74" s="42"/>
      <c r="O74" s="42"/>
      <c r="P74" s="40"/>
      <c r="Q74" s="43"/>
      <c r="R74"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74" s="44"/>
      <c r="T74" s="27">
        <f>SUM(Inventory_Equipment[[#This Row],[Monthly Payment]],Inventory_Equipment[[#This Row],[Monthly Cost of Operation]])</f>
        <v>0</v>
      </c>
      <c r="U74" s="44"/>
      <c r="V74" s="31">
        <f>IFERROR(IF(Inventory_Equipment[[#This Row],[Cost]]&gt;0,SLN(Inventory_Equipment[[#This Row],[Cost]],Inventory_Equipment[[#This Row],[Expected Value at Loan Term End]],Inventory_Equipment[[#This Row],[Service Years Remaining]]),0),0)</f>
        <v>0</v>
      </c>
      <c r="W74" s="32">
        <f>IFERROR(Inventory_Equipment[[#This Row],[Annual Straight Line Depreciation]]/12,0)</f>
        <v>0</v>
      </c>
      <c r="X74" s="33">
        <f ca="1">IFERROR(Inventory_Equipment[[#This Row],[Cost]]-(Inventory_Equipment[[#This Row],[Annual Straight Line Depreciation]]*((TODAY()-Inventory_Equipment[[#This Row],[Date of Purchase / Lease]])/365)),0)</f>
        <v>0</v>
      </c>
    </row>
    <row r="75" spans="2:24" x14ac:dyDescent="0.2">
      <c r="B75" s="70"/>
      <c r="C75" s="71"/>
      <c r="D75" s="72"/>
      <c r="E75" s="71"/>
      <c r="F75" s="71"/>
      <c r="G75" s="71"/>
      <c r="H75" s="71"/>
      <c r="I75" s="71"/>
      <c r="J75" s="73"/>
      <c r="K75" s="74"/>
      <c r="L75" s="40"/>
      <c r="M75" s="41"/>
      <c r="N75" s="42"/>
      <c r="O75" s="42"/>
      <c r="P75" s="40"/>
      <c r="Q75" s="43"/>
      <c r="R75"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75" s="44"/>
      <c r="T75" s="27">
        <f>SUM(Inventory_Equipment[[#This Row],[Monthly Payment]],Inventory_Equipment[[#This Row],[Monthly Cost of Operation]])</f>
        <v>0</v>
      </c>
      <c r="U75" s="44"/>
      <c r="V75" s="31">
        <f>IFERROR(IF(Inventory_Equipment[[#This Row],[Cost]]&gt;0,SLN(Inventory_Equipment[[#This Row],[Cost]],Inventory_Equipment[[#This Row],[Expected Value at Loan Term End]],Inventory_Equipment[[#This Row],[Service Years Remaining]]),0),0)</f>
        <v>0</v>
      </c>
      <c r="W75" s="32">
        <f>IFERROR(Inventory_Equipment[[#This Row],[Annual Straight Line Depreciation]]/12,0)</f>
        <v>0</v>
      </c>
      <c r="X75" s="33">
        <f ca="1">IFERROR(Inventory_Equipment[[#This Row],[Cost]]-(Inventory_Equipment[[#This Row],[Annual Straight Line Depreciation]]*((TODAY()-Inventory_Equipment[[#This Row],[Date of Purchase / Lease]])/365)),0)</f>
        <v>0</v>
      </c>
    </row>
    <row r="76" spans="2:24" x14ac:dyDescent="0.2">
      <c r="B76" s="70"/>
      <c r="C76" s="71"/>
      <c r="D76" s="72"/>
      <c r="E76" s="71"/>
      <c r="F76" s="71"/>
      <c r="G76" s="71"/>
      <c r="H76" s="71"/>
      <c r="I76" s="71"/>
      <c r="J76" s="73"/>
      <c r="K76" s="74"/>
      <c r="L76" s="40"/>
      <c r="M76" s="41"/>
      <c r="N76" s="42"/>
      <c r="O76" s="42"/>
      <c r="P76" s="40"/>
      <c r="Q76" s="43"/>
      <c r="R76"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76" s="44"/>
      <c r="T76" s="27">
        <f>SUM(Inventory_Equipment[[#This Row],[Monthly Payment]],Inventory_Equipment[[#This Row],[Monthly Cost of Operation]])</f>
        <v>0</v>
      </c>
      <c r="U76" s="44"/>
      <c r="V76" s="31">
        <f>IFERROR(IF(Inventory_Equipment[[#This Row],[Cost]]&gt;0,SLN(Inventory_Equipment[[#This Row],[Cost]],Inventory_Equipment[[#This Row],[Expected Value at Loan Term End]],Inventory_Equipment[[#This Row],[Service Years Remaining]]),0),0)</f>
        <v>0</v>
      </c>
      <c r="W76" s="32">
        <f>IFERROR(Inventory_Equipment[[#This Row],[Annual Straight Line Depreciation]]/12,0)</f>
        <v>0</v>
      </c>
      <c r="X76" s="33">
        <f ca="1">IFERROR(Inventory_Equipment[[#This Row],[Cost]]-(Inventory_Equipment[[#This Row],[Annual Straight Line Depreciation]]*((TODAY()-Inventory_Equipment[[#This Row],[Date of Purchase / Lease]])/365)),0)</f>
        <v>0</v>
      </c>
    </row>
    <row r="77" spans="2:24" x14ac:dyDescent="0.2">
      <c r="B77" s="70"/>
      <c r="C77" s="71"/>
      <c r="D77" s="72"/>
      <c r="E77" s="71"/>
      <c r="F77" s="71"/>
      <c r="G77" s="71"/>
      <c r="H77" s="71"/>
      <c r="I77" s="71"/>
      <c r="J77" s="73"/>
      <c r="K77" s="74"/>
      <c r="L77" s="40"/>
      <c r="M77" s="41"/>
      <c r="N77" s="42"/>
      <c r="O77" s="42"/>
      <c r="P77" s="40"/>
      <c r="Q77" s="43"/>
      <c r="R77"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77" s="44"/>
      <c r="T77" s="27">
        <f>SUM(Inventory_Equipment[[#This Row],[Monthly Payment]],Inventory_Equipment[[#This Row],[Monthly Cost of Operation]])</f>
        <v>0</v>
      </c>
      <c r="U77" s="44"/>
      <c r="V77" s="31">
        <f>IFERROR(IF(Inventory_Equipment[[#This Row],[Cost]]&gt;0,SLN(Inventory_Equipment[[#This Row],[Cost]],Inventory_Equipment[[#This Row],[Expected Value at Loan Term End]],Inventory_Equipment[[#This Row],[Service Years Remaining]]),0),0)</f>
        <v>0</v>
      </c>
      <c r="W77" s="32">
        <f>IFERROR(Inventory_Equipment[[#This Row],[Annual Straight Line Depreciation]]/12,0)</f>
        <v>0</v>
      </c>
      <c r="X77" s="33">
        <f ca="1">IFERROR(Inventory_Equipment[[#This Row],[Cost]]-(Inventory_Equipment[[#This Row],[Annual Straight Line Depreciation]]*((TODAY()-Inventory_Equipment[[#This Row],[Date of Purchase / Lease]])/365)),0)</f>
        <v>0</v>
      </c>
    </row>
    <row r="78" spans="2:24" x14ac:dyDescent="0.2">
      <c r="B78" s="70"/>
      <c r="C78" s="71"/>
      <c r="D78" s="72"/>
      <c r="E78" s="71"/>
      <c r="F78" s="71"/>
      <c r="G78" s="71"/>
      <c r="H78" s="71"/>
      <c r="I78" s="71"/>
      <c r="J78" s="73"/>
      <c r="K78" s="74"/>
      <c r="L78" s="40"/>
      <c r="M78" s="41"/>
      <c r="N78" s="42"/>
      <c r="O78" s="42"/>
      <c r="P78" s="40"/>
      <c r="Q78" s="43"/>
      <c r="R78"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78" s="44"/>
      <c r="T78" s="27">
        <f>SUM(Inventory_Equipment[[#This Row],[Monthly Payment]],Inventory_Equipment[[#This Row],[Monthly Cost of Operation]])</f>
        <v>0</v>
      </c>
      <c r="U78" s="44"/>
      <c r="V78" s="31">
        <f>IFERROR(IF(Inventory_Equipment[[#This Row],[Cost]]&gt;0,SLN(Inventory_Equipment[[#This Row],[Cost]],Inventory_Equipment[[#This Row],[Expected Value at Loan Term End]],Inventory_Equipment[[#This Row],[Service Years Remaining]]),0),0)</f>
        <v>0</v>
      </c>
      <c r="W78" s="32">
        <f>IFERROR(Inventory_Equipment[[#This Row],[Annual Straight Line Depreciation]]/12,0)</f>
        <v>0</v>
      </c>
      <c r="X78" s="33">
        <f ca="1">IFERROR(Inventory_Equipment[[#This Row],[Cost]]-(Inventory_Equipment[[#This Row],[Annual Straight Line Depreciation]]*((TODAY()-Inventory_Equipment[[#This Row],[Date of Purchase / Lease]])/365)),0)</f>
        <v>0</v>
      </c>
    </row>
    <row r="79" spans="2:24" x14ac:dyDescent="0.2">
      <c r="B79" s="70"/>
      <c r="C79" s="71"/>
      <c r="D79" s="72"/>
      <c r="E79" s="71"/>
      <c r="F79" s="71"/>
      <c r="G79" s="71"/>
      <c r="H79" s="71"/>
      <c r="I79" s="71"/>
      <c r="J79" s="73"/>
      <c r="K79" s="74"/>
      <c r="L79" s="40"/>
      <c r="M79" s="41"/>
      <c r="N79" s="42"/>
      <c r="O79" s="42"/>
      <c r="P79" s="40"/>
      <c r="Q79" s="43"/>
      <c r="R79"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79" s="44"/>
      <c r="T79" s="27">
        <f>SUM(Inventory_Equipment[[#This Row],[Monthly Payment]],Inventory_Equipment[[#This Row],[Monthly Cost of Operation]])</f>
        <v>0</v>
      </c>
      <c r="U79" s="44"/>
      <c r="V79" s="31">
        <f>IFERROR(IF(Inventory_Equipment[[#This Row],[Cost]]&gt;0,SLN(Inventory_Equipment[[#This Row],[Cost]],Inventory_Equipment[[#This Row],[Expected Value at Loan Term End]],Inventory_Equipment[[#This Row],[Service Years Remaining]]),0),0)</f>
        <v>0</v>
      </c>
      <c r="W79" s="32">
        <f>IFERROR(Inventory_Equipment[[#This Row],[Annual Straight Line Depreciation]]/12,0)</f>
        <v>0</v>
      </c>
      <c r="X79" s="33">
        <f ca="1">IFERROR(Inventory_Equipment[[#This Row],[Cost]]-(Inventory_Equipment[[#This Row],[Annual Straight Line Depreciation]]*((TODAY()-Inventory_Equipment[[#This Row],[Date of Purchase / Lease]])/365)),0)</f>
        <v>0</v>
      </c>
    </row>
    <row r="80" spans="2:24" x14ac:dyDescent="0.2">
      <c r="B80" s="70"/>
      <c r="C80" s="71"/>
      <c r="D80" s="72"/>
      <c r="E80" s="71"/>
      <c r="F80" s="71"/>
      <c r="G80" s="71"/>
      <c r="H80" s="71"/>
      <c r="I80" s="71"/>
      <c r="J80" s="73"/>
      <c r="K80" s="74"/>
      <c r="L80" s="40"/>
      <c r="M80" s="41"/>
      <c r="N80" s="42"/>
      <c r="O80" s="42"/>
      <c r="P80" s="40"/>
      <c r="Q80" s="43"/>
      <c r="R80"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80" s="44"/>
      <c r="T80" s="27">
        <f>SUM(Inventory_Equipment[[#This Row],[Monthly Payment]],Inventory_Equipment[[#This Row],[Monthly Cost of Operation]])</f>
        <v>0</v>
      </c>
      <c r="U80" s="44"/>
      <c r="V80" s="31">
        <f>IFERROR(IF(Inventory_Equipment[[#This Row],[Cost]]&gt;0,SLN(Inventory_Equipment[[#This Row],[Cost]],Inventory_Equipment[[#This Row],[Expected Value at Loan Term End]],Inventory_Equipment[[#This Row],[Service Years Remaining]]),0),0)</f>
        <v>0</v>
      </c>
      <c r="W80" s="32">
        <f>IFERROR(Inventory_Equipment[[#This Row],[Annual Straight Line Depreciation]]/12,0)</f>
        <v>0</v>
      </c>
      <c r="X80" s="33">
        <f ca="1">IFERROR(Inventory_Equipment[[#This Row],[Cost]]-(Inventory_Equipment[[#This Row],[Annual Straight Line Depreciation]]*((TODAY()-Inventory_Equipment[[#This Row],[Date of Purchase / Lease]])/365)),0)</f>
        <v>0</v>
      </c>
    </row>
    <row r="81" spans="2:24" x14ac:dyDescent="0.2">
      <c r="B81" s="70"/>
      <c r="C81" s="71"/>
      <c r="D81" s="72"/>
      <c r="E81" s="71"/>
      <c r="F81" s="71"/>
      <c r="G81" s="71"/>
      <c r="H81" s="71"/>
      <c r="I81" s="71"/>
      <c r="J81" s="73"/>
      <c r="K81" s="74"/>
      <c r="L81" s="40"/>
      <c r="M81" s="41"/>
      <c r="N81" s="42"/>
      <c r="O81" s="42"/>
      <c r="P81" s="40"/>
      <c r="Q81" s="43"/>
      <c r="R81"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81" s="44"/>
      <c r="T81" s="27">
        <f>SUM(Inventory_Equipment[[#This Row],[Monthly Payment]],Inventory_Equipment[[#This Row],[Monthly Cost of Operation]])</f>
        <v>0</v>
      </c>
      <c r="U81" s="44"/>
      <c r="V81" s="31">
        <f>IFERROR(IF(Inventory_Equipment[[#This Row],[Cost]]&gt;0,SLN(Inventory_Equipment[[#This Row],[Cost]],Inventory_Equipment[[#This Row],[Expected Value at Loan Term End]],Inventory_Equipment[[#This Row],[Service Years Remaining]]),0),0)</f>
        <v>0</v>
      </c>
      <c r="W81" s="32">
        <f>IFERROR(Inventory_Equipment[[#This Row],[Annual Straight Line Depreciation]]/12,0)</f>
        <v>0</v>
      </c>
      <c r="X81" s="33">
        <f ca="1">IFERROR(Inventory_Equipment[[#This Row],[Cost]]-(Inventory_Equipment[[#This Row],[Annual Straight Line Depreciation]]*((TODAY()-Inventory_Equipment[[#This Row],[Date of Purchase / Lease]])/365)),0)</f>
        <v>0</v>
      </c>
    </row>
    <row r="82" spans="2:24" x14ac:dyDescent="0.2">
      <c r="B82" s="70"/>
      <c r="C82" s="71"/>
      <c r="D82" s="72"/>
      <c r="E82" s="71"/>
      <c r="F82" s="71"/>
      <c r="G82" s="71"/>
      <c r="H82" s="71"/>
      <c r="I82" s="71"/>
      <c r="J82" s="73"/>
      <c r="K82" s="74"/>
      <c r="L82" s="40"/>
      <c r="M82" s="41"/>
      <c r="N82" s="42"/>
      <c r="O82" s="42"/>
      <c r="P82" s="40"/>
      <c r="Q82" s="43"/>
      <c r="R82"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82" s="44"/>
      <c r="T82" s="27">
        <f>SUM(Inventory_Equipment[[#This Row],[Monthly Payment]],Inventory_Equipment[[#This Row],[Monthly Cost of Operation]])</f>
        <v>0</v>
      </c>
      <c r="U82" s="44"/>
      <c r="V82" s="31">
        <f>IFERROR(IF(Inventory_Equipment[[#This Row],[Cost]]&gt;0,SLN(Inventory_Equipment[[#This Row],[Cost]],Inventory_Equipment[[#This Row],[Expected Value at Loan Term End]],Inventory_Equipment[[#This Row],[Service Years Remaining]]),0),0)</f>
        <v>0</v>
      </c>
      <c r="W82" s="32">
        <f>IFERROR(Inventory_Equipment[[#This Row],[Annual Straight Line Depreciation]]/12,0)</f>
        <v>0</v>
      </c>
      <c r="X82" s="33">
        <f ca="1">IFERROR(Inventory_Equipment[[#This Row],[Cost]]-(Inventory_Equipment[[#This Row],[Annual Straight Line Depreciation]]*((TODAY()-Inventory_Equipment[[#This Row],[Date of Purchase / Lease]])/365)),0)</f>
        <v>0</v>
      </c>
    </row>
    <row r="83" spans="2:24" x14ac:dyDescent="0.2">
      <c r="B83" s="70"/>
      <c r="C83" s="71"/>
      <c r="D83" s="72"/>
      <c r="E83" s="71"/>
      <c r="F83" s="71"/>
      <c r="G83" s="71"/>
      <c r="H83" s="71"/>
      <c r="I83" s="71"/>
      <c r="J83" s="73"/>
      <c r="K83" s="74"/>
      <c r="L83" s="40"/>
      <c r="M83" s="41"/>
      <c r="N83" s="42"/>
      <c r="O83" s="42"/>
      <c r="P83" s="40"/>
      <c r="Q83" s="43"/>
      <c r="R83"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83" s="44"/>
      <c r="T83" s="27">
        <f>SUM(Inventory_Equipment[[#This Row],[Monthly Payment]],Inventory_Equipment[[#This Row],[Monthly Cost of Operation]])</f>
        <v>0</v>
      </c>
      <c r="U83" s="44"/>
      <c r="V83" s="31">
        <f>IFERROR(IF(Inventory_Equipment[[#This Row],[Cost]]&gt;0,SLN(Inventory_Equipment[[#This Row],[Cost]],Inventory_Equipment[[#This Row],[Expected Value at Loan Term End]],Inventory_Equipment[[#This Row],[Service Years Remaining]]),0),0)</f>
        <v>0</v>
      </c>
      <c r="W83" s="32">
        <f>IFERROR(Inventory_Equipment[[#This Row],[Annual Straight Line Depreciation]]/12,0)</f>
        <v>0</v>
      </c>
      <c r="X83" s="33">
        <f ca="1">IFERROR(Inventory_Equipment[[#This Row],[Cost]]-(Inventory_Equipment[[#This Row],[Annual Straight Line Depreciation]]*((TODAY()-Inventory_Equipment[[#This Row],[Date of Purchase / Lease]])/365)),0)</f>
        <v>0</v>
      </c>
    </row>
    <row r="84" spans="2:24" x14ac:dyDescent="0.2">
      <c r="B84" s="70"/>
      <c r="C84" s="71"/>
      <c r="D84" s="72"/>
      <c r="E84" s="71"/>
      <c r="F84" s="71"/>
      <c r="G84" s="71"/>
      <c r="H84" s="71"/>
      <c r="I84" s="71"/>
      <c r="J84" s="73"/>
      <c r="K84" s="74"/>
      <c r="L84" s="40"/>
      <c r="M84" s="41"/>
      <c r="N84" s="42"/>
      <c r="O84" s="42"/>
      <c r="P84" s="40"/>
      <c r="Q84" s="43"/>
      <c r="R84"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84" s="44"/>
      <c r="T84" s="27">
        <f>SUM(Inventory_Equipment[[#This Row],[Monthly Payment]],Inventory_Equipment[[#This Row],[Monthly Cost of Operation]])</f>
        <v>0</v>
      </c>
      <c r="U84" s="44"/>
      <c r="V84" s="31">
        <f>IFERROR(IF(Inventory_Equipment[[#This Row],[Cost]]&gt;0,SLN(Inventory_Equipment[[#This Row],[Cost]],Inventory_Equipment[[#This Row],[Expected Value at Loan Term End]],Inventory_Equipment[[#This Row],[Service Years Remaining]]),0),0)</f>
        <v>0</v>
      </c>
      <c r="W84" s="32">
        <f>IFERROR(Inventory_Equipment[[#This Row],[Annual Straight Line Depreciation]]/12,0)</f>
        <v>0</v>
      </c>
      <c r="X84" s="33">
        <f ca="1">IFERROR(Inventory_Equipment[[#This Row],[Cost]]-(Inventory_Equipment[[#This Row],[Annual Straight Line Depreciation]]*((TODAY()-Inventory_Equipment[[#This Row],[Date of Purchase / Lease]])/365)),0)</f>
        <v>0</v>
      </c>
    </row>
    <row r="85" spans="2:24" x14ac:dyDescent="0.2">
      <c r="B85" s="70"/>
      <c r="C85" s="71"/>
      <c r="D85" s="72"/>
      <c r="E85" s="71"/>
      <c r="F85" s="71"/>
      <c r="G85" s="71"/>
      <c r="H85" s="71"/>
      <c r="I85" s="71"/>
      <c r="J85" s="73"/>
      <c r="K85" s="74"/>
      <c r="L85" s="40"/>
      <c r="M85" s="41"/>
      <c r="N85" s="42"/>
      <c r="O85" s="42"/>
      <c r="P85" s="40"/>
      <c r="Q85" s="43"/>
      <c r="R85"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85" s="44"/>
      <c r="T85" s="27">
        <f>SUM(Inventory_Equipment[[#This Row],[Monthly Payment]],Inventory_Equipment[[#This Row],[Monthly Cost of Operation]])</f>
        <v>0</v>
      </c>
      <c r="U85" s="44"/>
      <c r="V85" s="31">
        <f>IFERROR(IF(Inventory_Equipment[[#This Row],[Cost]]&gt;0,SLN(Inventory_Equipment[[#This Row],[Cost]],Inventory_Equipment[[#This Row],[Expected Value at Loan Term End]],Inventory_Equipment[[#This Row],[Service Years Remaining]]),0),0)</f>
        <v>0</v>
      </c>
      <c r="W85" s="32">
        <f>IFERROR(Inventory_Equipment[[#This Row],[Annual Straight Line Depreciation]]/12,0)</f>
        <v>0</v>
      </c>
      <c r="X85" s="33">
        <f ca="1">IFERROR(Inventory_Equipment[[#This Row],[Cost]]-(Inventory_Equipment[[#This Row],[Annual Straight Line Depreciation]]*((TODAY()-Inventory_Equipment[[#This Row],[Date of Purchase / Lease]])/365)),0)</f>
        <v>0</v>
      </c>
    </row>
    <row r="86" spans="2:24" x14ac:dyDescent="0.2">
      <c r="B86" s="70"/>
      <c r="C86" s="71"/>
      <c r="D86" s="72"/>
      <c r="E86" s="71"/>
      <c r="F86" s="71"/>
      <c r="G86" s="71"/>
      <c r="H86" s="71"/>
      <c r="I86" s="71"/>
      <c r="J86" s="73"/>
      <c r="K86" s="74"/>
      <c r="L86" s="40"/>
      <c r="M86" s="41"/>
      <c r="N86" s="42"/>
      <c r="O86" s="42"/>
      <c r="P86" s="40"/>
      <c r="Q86" s="43"/>
      <c r="R86"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86" s="44"/>
      <c r="T86" s="27">
        <f>SUM(Inventory_Equipment[[#This Row],[Monthly Payment]],Inventory_Equipment[[#This Row],[Monthly Cost of Operation]])</f>
        <v>0</v>
      </c>
      <c r="U86" s="44"/>
      <c r="V86" s="31">
        <f>IFERROR(IF(Inventory_Equipment[[#This Row],[Cost]]&gt;0,SLN(Inventory_Equipment[[#This Row],[Cost]],Inventory_Equipment[[#This Row],[Expected Value at Loan Term End]],Inventory_Equipment[[#This Row],[Service Years Remaining]]),0),0)</f>
        <v>0</v>
      </c>
      <c r="W86" s="32">
        <f>IFERROR(Inventory_Equipment[[#This Row],[Annual Straight Line Depreciation]]/12,0)</f>
        <v>0</v>
      </c>
      <c r="X86" s="33">
        <f ca="1">IFERROR(Inventory_Equipment[[#This Row],[Cost]]-(Inventory_Equipment[[#This Row],[Annual Straight Line Depreciation]]*((TODAY()-Inventory_Equipment[[#This Row],[Date of Purchase / Lease]])/365)),0)</f>
        <v>0</v>
      </c>
    </row>
    <row r="87" spans="2:24" x14ac:dyDescent="0.2">
      <c r="B87" s="70"/>
      <c r="C87" s="71"/>
      <c r="D87" s="72"/>
      <c r="E87" s="71"/>
      <c r="F87" s="71"/>
      <c r="G87" s="71"/>
      <c r="H87" s="71"/>
      <c r="I87" s="71"/>
      <c r="J87" s="73"/>
      <c r="K87" s="74"/>
      <c r="L87" s="40"/>
      <c r="M87" s="41"/>
      <c r="N87" s="42"/>
      <c r="O87" s="42"/>
      <c r="P87" s="40"/>
      <c r="Q87" s="43"/>
      <c r="R87"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87" s="44"/>
      <c r="T87" s="27">
        <f>SUM(Inventory_Equipment[[#This Row],[Monthly Payment]],Inventory_Equipment[[#This Row],[Monthly Cost of Operation]])</f>
        <v>0</v>
      </c>
      <c r="U87" s="44"/>
      <c r="V87" s="31">
        <f>IFERROR(IF(Inventory_Equipment[[#This Row],[Cost]]&gt;0,SLN(Inventory_Equipment[[#This Row],[Cost]],Inventory_Equipment[[#This Row],[Expected Value at Loan Term End]],Inventory_Equipment[[#This Row],[Service Years Remaining]]),0),0)</f>
        <v>0</v>
      </c>
      <c r="W87" s="32">
        <f>IFERROR(Inventory_Equipment[[#This Row],[Annual Straight Line Depreciation]]/12,0)</f>
        <v>0</v>
      </c>
      <c r="X87" s="33">
        <f ca="1">IFERROR(Inventory_Equipment[[#This Row],[Cost]]-(Inventory_Equipment[[#This Row],[Annual Straight Line Depreciation]]*((TODAY()-Inventory_Equipment[[#This Row],[Date of Purchase / Lease]])/365)),0)</f>
        <v>0</v>
      </c>
    </row>
    <row r="88" spans="2:24" x14ac:dyDescent="0.2">
      <c r="B88" s="70"/>
      <c r="C88" s="71"/>
      <c r="D88" s="72"/>
      <c r="E88" s="71"/>
      <c r="F88" s="71"/>
      <c r="G88" s="71"/>
      <c r="H88" s="71"/>
      <c r="I88" s="71"/>
      <c r="J88" s="73"/>
      <c r="K88" s="74"/>
      <c r="L88" s="40"/>
      <c r="M88" s="41"/>
      <c r="N88" s="42"/>
      <c r="O88" s="42"/>
      <c r="P88" s="40"/>
      <c r="Q88" s="43"/>
      <c r="R88"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88" s="44"/>
      <c r="T88" s="27">
        <f>SUM(Inventory_Equipment[[#This Row],[Monthly Payment]],Inventory_Equipment[[#This Row],[Monthly Cost of Operation]])</f>
        <v>0</v>
      </c>
      <c r="U88" s="44"/>
      <c r="V88" s="31">
        <f>IFERROR(IF(Inventory_Equipment[[#This Row],[Cost]]&gt;0,SLN(Inventory_Equipment[[#This Row],[Cost]],Inventory_Equipment[[#This Row],[Expected Value at Loan Term End]],Inventory_Equipment[[#This Row],[Service Years Remaining]]),0),0)</f>
        <v>0</v>
      </c>
      <c r="W88" s="32">
        <f>IFERROR(Inventory_Equipment[[#This Row],[Annual Straight Line Depreciation]]/12,0)</f>
        <v>0</v>
      </c>
      <c r="X88" s="33">
        <f ca="1">IFERROR(Inventory_Equipment[[#This Row],[Cost]]-(Inventory_Equipment[[#This Row],[Annual Straight Line Depreciation]]*((TODAY()-Inventory_Equipment[[#This Row],[Date of Purchase / Lease]])/365)),0)</f>
        <v>0</v>
      </c>
    </row>
    <row r="89" spans="2:24" x14ac:dyDescent="0.2">
      <c r="B89" s="70"/>
      <c r="C89" s="71"/>
      <c r="D89" s="72"/>
      <c r="E89" s="71"/>
      <c r="F89" s="71"/>
      <c r="G89" s="71"/>
      <c r="H89" s="71"/>
      <c r="I89" s="71"/>
      <c r="J89" s="73"/>
      <c r="K89" s="74"/>
      <c r="L89" s="40"/>
      <c r="M89" s="41"/>
      <c r="N89" s="42"/>
      <c r="O89" s="42"/>
      <c r="P89" s="40"/>
      <c r="Q89" s="43"/>
      <c r="R89"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89" s="44"/>
      <c r="T89" s="27">
        <f>SUM(Inventory_Equipment[[#This Row],[Monthly Payment]],Inventory_Equipment[[#This Row],[Monthly Cost of Operation]])</f>
        <v>0</v>
      </c>
      <c r="U89" s="44"/>
      <c r="V89" s="31">
        <f>IFERROR(IF(Inventory_Equipment[[#This Row],[Cost]]&gt;0,SLN(Inventory_Equipment[[#This Row],[Cost]],Inventory_Equipment[[#This Row],[Expected Value at Loan Term End]],Inventory_Equipment[[#This Row],[Service Years Remaining]]),0),0)</f>
        <v>0</v>
      </c>
      <c r="W89" s="32">
        <f>IFERROR(Inventory_Equipment[[#This Row],[Annual Straight Line Depreciation]]/12,0)</f>
        <v>0</v>
      </c>
      <c r="X89" s="33">
        <f ca="1">IFERROR(Inventory_Equipment[[#This Row],[Cost]]-(Inventory_Equipment[[#This Row],[Annual Straight Line Depreciation]]*((TODAY()-Inventory_Equipment[[#This Row],[Date of Purchase / Lease]])/365)),0)</f>
        <v>0</v>
      </c>
    </row>
    <row r="90" spans="2:24" x14ac:dyDescent="0.2">
      <c r="B90" s="70"/>
      <c r="C90" s="71"/>
      <c r="D90" s="72"/>
      <c r="E90" s="71"/>
      <c r="F90" s="71"/>
      <c r="G90" s="71"/>
      <c r="H90" s="71"/>
      <c r="I90" s="71"/>
      <c r="J90" s="73"/>
      <c r="K90" s="74"/>
      <c r="L90" s="40"/>
      <c r="M90" s="41"/>
      <c r="N90" s="42"/>
      <c r="O90" s="42"/>
      <c r="P90" s="40"/>
      <c r="Q90" s="43"/>
      <c r="R90"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90" s="44"/>
      <c r="T90" s="27">
        <f>SUM(Inventory_Equipment[[#This Row],[Monthly Payment]],Inventory_Equipment[[#This Row],[Monthly Cost of Operation]])</f>
        <v>0</v>
      </c>
      <c r="U90" s="44"/>
      <c r="V90" s="31">
        <f>IFERROR(IF(Inventory_Equipment[[#This Row],[Cost]]&gt;0,SLN(Inventory_Equipment[[#This Row],[Cost]],Inventory_Equipment[[#This Row],[Expected Value at Loan Term End]],Inventory_Equipment[[#This Row],[Service Years Remaining]]),0),0)</f>
        <v>0</v>
      </c>
      <c r="W90" s="32">
        <f>IFERROR(Inventory_Equipment[[#This Row],[Annual Straight Line Depreciation]]/12,0)</f>
        <v>0</v>
      </c>
      <c r="X90" s="33">
        <f ca="1">IFERROR(Inventory_Equipment[[#This Row],[Cost]]-(Inventory_Equipment[[#This Row],[Annual Straight Line Depreciation]]*((TODAY()-Inventory_Equipment[[#This Row],[Date of Purchase / Lease]])/365)),0)</f>
        <v>0</v>
      </c>
    </row>
    <row r="91" spans="2:24" x14ac:dyDescent="0.2">
      <c r="B91" s="70"/>
      <c r="C91" s="71"/>
      <c r="D91" s="72"/>
      <c r="E91" s="71"/>
      <c r="F91" s="71"/>
      <c r="G91" s="71"/>
      <c r="H91" s="71"/>
      <c r="I91" s="71"/>
      <c r="J91" s="73"/>
      <c r="K91" s="74"/>
      <c r="L91" s="40"/>
      <c r="M91" s="41"/>
      <c r="N91" s="42"/>
      <c r="O91" s="42"/>
      <c r="P91" s="40"/>
      <c r="Q91" s="43"/>
      <c r="R91"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91" s="44"/>
      <c r="T91" s="27">
        <f>SUM(Inventory_Equipment[[#This Row],[Monthly Payment]],Inventory_Equipment[[#This Row],[Monthly Cost of Operation]])</f>
        <v>0</v>
      </c>
      <c r="U91" s="44"/>
      <c r="V91" s="31">
        <f>IFERROR(IF(Inventory_Equipment[[#This Row],[Cost]]&gt;0,SLN(Inventory_Equipment[[#This Row],[Cost]],Inventory_Equipment[[#This Row],[Expected Value at Loan Term End]],Inventory_Equipment[[#This Row],[Service Years Remaining]]),0),0)</f>
        <v>0</v>
      </c>
      <c r="W91" s="32">
        <f>IFERROR(Inventory_Equipment[[#This Row],[Annual Straight Line Depreciation]]/12,0)</f>
        <v>0</v>
      </c>
      <c r="X91" s="33">
        <f ca="1">IFERROR(Inventory_Equipment[[#This Row],[Cost]]-(Inventory_Equipment[[#This Row],[Annual Straight Line Depreciation]]*((TODAY()-Inventory_Equipment[[#This Row],[Date of Purchase / Lease]])/365)),0)</f>
        <v>0</v>
      </c>
    </row>
    <row r="92" spans="2:24" x14ac:dyDescent="0.2">
      <c r="B92" s="70"/>
      <c r="C92" s="71"/>
      <c r="D92" s="72"/>
      <c r="E92" s="71"/>
      <c r="F92" s="71"/>
      <c r="G92" s="71"/>
      <c r="H92" s="71"/>
      <c r="I92" s="71"/>
      <c r="J92" s="73"/>
      <c r="K92" s="74"/>
      <c r="L92" s="40"/>
      <c r="M92" s="41"/>
      <c r="N92" s="42"/>
      <c r="O92" s="42"/>
      <c r="P92" s="40"/>
      <c r="Q92" s="43"/>
      <c r="R92"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92" s="44"/>
      <c r="T92" s="27">
        <f>SUM(Inventory_Equipment[[#This Row],[Monthly Payment]],Inventory_Equipment[[#This Row],[Monthly Cost of Operation]])</f>
        <v>0</v>
      </c>
      <c r="U92" s="44"/>
      <c r="V92" s="31">
        <f>IFERROR(IF(Inventory_Equipment[[#This Row],[Cost]]&gt;0,SLN(Inventory_Equipment[[#This Row],[Cost]],Inventory_Equipment[[#This Row],[Expected Value at Loan Term End]],Inventory_Equipment[[#This Row],[Service Years Remaining]]),0),0)</f>
        <v>0</v>
      </c>
      <c r="W92" s="32">
        <f>IFERROR(Inventory_Equipment[[#This Row],[Annual Straight Line Depreciation]]/12,0)</f>
        <v>0</v>
      </c>
      <c r="X92" s="33">
        <f ca="1">IFERROR(Inventory_Equipment[[#This Row],[Cost]]-(Inventory_Equipment[[#This Row],[Annual Straight Line Depreciation]]*((TODAY()-Inventory_Equipment[[#This Row],[Date of Purchase / Lease]])/365)),0)</f>
        <v>0</v>
      </c>
    </row>
    <row r="93" spans="2:24" x14ac:dyDescent="0.2">
      <c r="B93" s="70"/>
      <c r="C93" s="71"/>
      <c r="D93" s="72"/>
      <c r="E93" s="71"/>
      <c r="F93" s="71"/>
      <c r="G93" s="71"/>
      <c r="H93" s="71"/>
      <c r="I93" s="71"/>
      <c r="J93" s="73"/>
      <c r="K93" s="74"/>
      <c r="L93" s="40"/>
      <c r="M93" s="41"/>
      <c r="N93" s="42"/>
      <c r="O93" s="42"/>
      <c r="P93" s="40"/>
      <c r="Q93" s="43"/>
      <c r="R93"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93" s="44"/>
      <c r="T93" s="27">
        <f>SUM(Inventory_Equipment[[#This Row],[Monthly Payment]],Inventory_Equipment[[#This Row],[Monthly Cost of Operation]])</f>
        <v>0</v>
      </c>
      <c r="U93" s="44"/>
      <c r="V93" s="31">
        <f>IFERROR(IF(Inventory_Equipment[[#This Row],[Cost]]&gt;0,SLN(Inventory_Equipment[[#This Row],[Cost]],Inventory_Equipment[[#This Row],[Expected Value at Loan Term End]],Inventory_Equipment[[#This Row],[Service Years Remaining]]),0),0)</f>
        <v>0</v>
      </c>
      <c r="W93" s="32">
        <f>IFERROR(Inventory_Equipment[[#This Row],[Annual Straight Line Depreciation]]/12,0)</f>
        <v>0</v>
      </c>
      <c r="X93" s="33">
        <f ca="1">IFERROR(Inventory_Equipment[[#This Row],[Cost]]-(Inventory_Equipment[[#This Row],[Annual Straight Line Depreciation]]*((TODAY()-Inventory_Equipment[[#This Row],[Date of Purchase / Lease]])/365)),0)</f>
        <v>0</v>
      </c>
    </row>
    <row r="94" spans="2:24" x14ac:dyDescent="0.2">
      <c r="B94" s="70"/>
      <c r="C94" s="71"/>
      <c r="D94" s="72"/>
      <c r="E94" s="71"/>
      <c r="F94" s="71"/>
      <c r="G94" s="71"/>
      <c r="H94" s="71"/>
      <c r="I94" s="71"/>
      <c r="J94" s="73"/>
      <c r="K94" s="74"/>
      <c r="L94" s="40"/>
      <c r="M94" s="41"/>
      <c r="N94" s="42"/>
      <c r="O94" s="42"/>
      <c r="P94" s="40"/>
      <c r="Q94" s="43"/>
      <c r="R94"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94" s="44"/>
      <c r="T94" s="27">
        <f>SUM(Inventory_Equipment[[#This Row],[Monthly Payment]],Inventory_Equipment[[#This Row],[Monthly Cost of Operation]])</f>
        <v>0</v>
      </c>
      <c r="U94" s="44"/>
      <c r="V94" s="31">
        <f>IFERROR(IF(Inventory_Equipment[[#This Row],[Cost]]&gt;0,SLN(Inventory_Equipment[[#This Row],[Cost]],Inventory_Equipment[[#This Row],[Expected Value at Loan Term End]],Inventory_Equipment[[#This Row],[Service Years Remaining]]),0),0)</f>
        <v>0</v>
      </c>
      <c r="W94" s="32">
        <f>IFERROR(Inventory_Equipment[[#This Row],[Annual Straight Line Depreciation]]/12,0)</f>
        <v>0</v>
      </c>
      <c r="X94" s="33">
        <f ca="1">IFERROR(Inventory_Equipment[[#This Row],[Cost]]-(Inventory_Equipment[[#This Row],[Annual Straight Line Depreciation]]*((TODAY()-Inventory_Equipment[[#This Row],[Date of Purchase / Lease]])/365)),0)</f>
        <v>0</v>
      </c>
    </row>
    <row r="95" spans="2:24" x14ac:dyDescent="0.2">
      <c r="B95" s="70"/>
      <c r="C95" s="71"/>
      <c r="D95" s="72"/>
      <c r="E95" s="71"/>
      <c r="F95" s="71"/>
      <c r="G95" s="71"/>
      <c r="H95" s="71"/>
      <c r="I95" s="71"/>
      <c r="J95" s="73"/>
      <c r="K95" s="74"/>
      <c r="L95" s="40"/>
      <c r="M95" s="41"/>
      <c r="N95" s="42"/>
      <c r="O95" s="42"/>
      <c r="P95" s="40"/>
      <c r="Q95" s="43"/>
      <c r="R95"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95" s="44"/>
      <c r="T95" s="27">
        <f>SUM(Inventory_Equipment[[#This Row],[Monthly Payment]],Inventory_Equipment[[#This Row],[Monthly Cost of Operation]])</f>
        <v>0</v>
      </c>
      <c r="U95" s="44"/>
      <c r="V95" s="31">
        <f>IFERROR(IF(Inventory_Equipment[[#This Row],[Cost]]&gt;0,SLN(Inventory_Equipment[[#This Row],[Cost]],Inventory_Equipment[[#This Row],[Expected Value at Loan Term End]],Inventory_Equipment[[#This Row],[Service Years Remaining]]),0),0)</f>
        <v>0</v>
      </c>
      <c r="W95" s="32">
        <f>IFERROR(Inventory_Equipment[[#This Row],[Annual Straight Line Depreciation]]/12,0)</f>
        <v>0</v>
      </c>
      <c r="X95" s="33">
        <f ca="1">IFERROR(Inventory_Equipment[[#This Row],[Cost]]-(Inventory_Equipment[[#This Row],[Annual Straight Line Depreciation]]*((TODAY()-Inventory_Equipment[[#This Row],[Date of Purchase / Lease]])/365)),0)</f>
        <v>0</v>
      </c>
    </row>
    <row r="96" spans="2:24" x14ac:dyDescent="0.2">
      <c r="B96" s="70"/>
      <c r="C96" s="71"/>
      <c r="D96" s="72"/>
      <c r="E96" s="71"/>
      <c r="F96" s="71"/>
      <c r="G96" s="71"/>
      <c r="H96" s="71"/>
      <c r="I96" s="71"/>
      <c r="J96" s="73"/>
      <c r="K96" s="74"/>
      <c r="L96" s="40"/>
      <c r="M96" s="41"/>
      <c r="N96" s="42"/>
      <c r="O96" s="42"/>
      <c r="P96" s="40"/>
      <c r="Q96" s="43"/>
      <c r="R96"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96" s="44"/>
      <c r="T96" s="27">
        <f>SUM(Inventory_Equipment[[#This Row],[Monthly Payment]],Inventory_Equipment[[#This Row],[Monthly Cost of Operation]])</f>
        <v>0</v>
      </c>
      <c r="U96" s="44"/>
      <c r="V96" s="31">
        <f>IFERROR(IF(Inventory_Equipment[[#This Row],[Cost]]&gt;0,SLN(Inventory_Equipment[[#This Row],[Cost]],Inventory_Equipment[[#This Row],[Expected Value at Loan Term End]],Inventory_Equipment[[#This Row],[Service Years Remaining]]),0),0)</f>
        <v>0</v>
      </c>
      <c r="W96" s="32">
        <f>IFERROR(Inventory_Equipment[[#This Row],[Annual Straight Line Depreciation]]/12,0)</f>
        <v>0</v>
      </c>
      <c r="X96" s="33">
        <f ca="1">IFERROR(Inventory_Equipment[[#This Row],[Cost]]-(Inventory_Equipment[[#This Row],[Annual Straight Line Depreciation]]*((TODAY()-Inventory_Equipment[[#This Row],[Date of Purchase / Lease]])/365)),0)</f>
        <v>0</v>
      </c>
    </row>
    <row r="97" spans="2:24" x14ac:dyDescent="0.2">
      <c r="B97" s="70"/>
      <c r="C97" s="71"/>
      <c r="D97" s="72"/>
      <c r="E97" s="71"/>
      <c r="F97" s="71"/>
      <c r="G97" s="71"/>
      <c r="H97" s="71"/>
      <c r="I97" s="71"/>
      <c r="J97" s="73"/>
      <c r="K97" s="74"/>
      <c r="L97" s="40"/>
      <c r="M97" s="41"/>
      <c r="N97" s="42"/>
      <c r="O97" s="42"/>
      <c r="P97" s="40"/>
      <c r="Q97" s="43"/>
      <c r="R97"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97" s="44"/>
      <c r="T97" s="27">
        <f>SUM(Inventory_Equipment[[#This Row],[Monthly Payment]],Inventory_Equipment[[#This Row],[Monthly Cost of Operation]])</f>
        <v>0</v>
      </c>
      <c r="U97" s="44"/>
      <c r="V97" s="31">
        <f>IFERROR(IF(Inventory_Equipment[[#This Row],[Cost]]&gt;0,SLN(Inventory_Equipment[[#This Row],[Cost]],Inventory_Equipment[[#This Row],[Expected Value at Loan Term End]],Inventory_Equipment[[#This Row],[Service Years Remaining]]),0),0)</f>
        <v>0</v>
      </c>
      <c r="W97" s="32">
        <f>IFERROR(Inventory_Equipment[[#This Row],[Annual Straight Line Depreciation]]/12,0)</f>
        <v>0</v>
      </c>
      <c r="X97" s="33">
        <f ca="1">IFERROR(Inventory_Equipment[[#This Row],[Cost]]-(Inventory_Equipment[[#This Row],[Annual Straight Line Depreciation]]*((TODAY()-Inventory_Equipment[[#This Row],[Date of Purchase / Lease]])/365)),0)</f>
        <v>0</v>
      </c>
    </row>
    <row r="98" spans="2:24" x14ac:dyDescent="0.2">
      <c r="B98" s="70"/>
      <c r="C98" s="71"/>
      <c r="D98" s="72"/>
      <c r="E98" s="71"/>
      <c r="F98" s="71"/>
      <c r="G98" s="71"/>
      <c r="H98" s="71"/>
      <c r="I98" s="71"/>
      <c r="J98" s="73"/>
      <c r="K98" s="74"/>
      <c r="L98" s="40"/>
      <c r="M98" s="41"/>
      <c r="N98" s="42"/>
      <c r="O98" s="42"/>
      <c r="P98" s="40"/>
      <c r="Q98" s="43"/>
      <c r="R98"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98" s="44"/>
      <c r="T98" s="27">
        <f>SUM(Inventory_Equipment[[#This Row],[Monthly Payment]],Inventory_Equipment[[#This Row],[Monthly Cost of Operation]])</f>
        <v>0</v>
      </c>
      <c r="U98" s="44"/>
      <c r="V98" s="31">
        <f>IFERROR(IF(Inventory_Equipment[[#This Row],[Cost]]&gt;0,SLN(Inventory_Equipment[[#This Row],[Cost]],Inventory_Equipment[[#This Row],[Expected Value at Loan Term End]],Inventory_Equipment[[#This Row],[Service Years Remaining]]),0),0)</f>
        <v>0</v>
      </c>
      <c r="W98" s="32">
        <f>IFERROR(Inventory_Equipment[[#This Row],[Annual Straight Line Depreciation]]/12,0)</f>
        <v>0</v>
      </c>
      <c r="X98" s="33">
        <f ca="1">IFERROR(Inventory_Equipment[[#This Row],[Cost]]-(Inventory_Equipment[[#This Row],[Annual Straight Line Depreciation]]*((TODAY()-Inventory_Equipment[[#This Row],[Date of Purchase / Lease]])/365)),0)</f>
        <v>0</v>
      </c>
    </row>
    <row r="99" spans="2:24" x14ac:dyDescent="0.2">
      <c r="B99" s="70"/>
      <c r="C99" s="71"/>
      <c r="D99" s="72"/>
      <c r="E99" s="71"/>
      <c r="F99" s="71"/>
      <c r="G99" s="71"/>
      <c r="H99" s="71"/>
      <c r="I99" s="71"/>
      <c r="J99" s="73"/>
      <c r="K99" s="74"/>
      <c r="L99" s="40"/>
      <c r="M99" s="41"/>
      <c r="N99" s="42"/>
      <c r="O99" s="42"/>
      <c r="P99" s="40"/>
      <c r="Q99" s="43"/>
      <c r="R99"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99" s="44"/>
      <c r="T99" s="27">
        <f>SUM(Inventory_Equipment[[#This Row],[Monthly Payment]],Inventory_Equipment[[#This Row],[Monthly Cost of Operation]])</f>
        <v>0</v>
      </c>
      <c r="U99" s="44"/>
      <c r="V99" s="31">
        <f>IFERROR(IF(Inventory_Equipment[[#This Row],[Cost]]&gt;0,SLN(Inventory_Equipment[[#This Row],[Cost]],Inventory_Equipment[[#This Row],[Expected Value at Loan Term End]],Inventory_Equipment[[#This Row],[Service Years Remaining]]),0),0)</f>
        <v>0</v>
      </c>
      <c r="W99" s="32">
        <f>IFERROR(Inventory_Equipment[[#This Row],[Annual Straight Line Depreciation]]/12,0)</f>
        <v>0</v>
      </c>
      <c r="X99" s="33">
        <f ca="1">IFERROR(Inventory_Equipment[[#This Row],[Cost]]-(Inventory_Equipment[[#This Row],[Annual Straight Line Depreciation]]*((TODAY()-Inventory_Equipment[[#This Row],[Date of Purchase / Lease]])/365)),0)</f>
        <v>0</v>
      </c>
    </row>
    <row r="100" spans="2:24" x14ac:dyDescent="0.2">
      <c r="B100" s="70"/>
      <c r="C100" s="71"/>
      <c r="D100" s="72"/>
      <c r="E100" s="71"/>
      <c r="F100" s="71"/>
      <c r="G100" s="71"/>
      <c r="H100" s="71"/>
      <c r="I100" s="71"/>
      <c r="J100" s="73"/>
      <c r="K100" s="74"/>
      <c r="L100" s="40"/>
      <c r="M100" s="41"/>
      <c r="N100" s="42"/>
      <c r="O100" s="42"/>
      <c r="P100" s="40"/>
      <c r="Q100" s="43"/>
      <c r="R100"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100" s="44"/>
      <c r="T100" s="27">
        <f>SUM(Inventory_Equipment[[#This Row],[Monthly Payment]],Inventory_Equipment[[#This Row],[Monthly Cost of Operation]])</f>
        <v>0</v>
      </c>
      <c r="U100" s="44"/>
      <c r="V100" s="31">
        <f>IFERROR(IF(Inventory_Equipment[[#This Row],[Cost]]&gt;0,SLN(Inventory_Equipment[[#This Row],[Cost]],Inventory_Equipment[[#This Row],[Expected Value at Loan Term End]],Inventory_Equipment[[#This Row],[Service Years Remaining]]),0),0)</f>
        <v>0</v>
      </c>
      <c r="W100" s="32">
        <f>IFERROR(Inventory_Equipment[[#This Row],[Annual Straight Line Depreciation]]/12,0)</f>
        <v>0</v>
      </c>
      <c r="X100" s="33">
        <f ca="1">IFERROR(Inventory_Equipment[[#This Row],[Cost]]-(Inventory_Equipment[[#This Row],[Annual Straight Line Depreciation]]*((TODAY()-Inventory_Equipment[[#This Row],[Date of Purchase / Lease]])/365)),0)</f>
        <v>0</v>
      </c>
    </row>
    <row r="101" spans="2:24" x14ac:dyDescent="0.2">
      <c r="B101" s="70"/>
      <c r="C101" s="71"/>
      <c r="D101" s="72"/>
      <c r="E101" s="71"/>
      <c r="F101" s="71"/>
      <c r="G101" s="71"/>
      <c r="H101" s="71"/>
      <c r="I101" s="71"/>
      <c r="J101" s="73"/>
      <c r="K101" s="74"/>
      <c r="L101" s="40"/>
      <c r="M101" s="41"/>
      <c r="N101" s="42"/>
      <c r="O101" s="42"/>
      <c r="P101" s="40"/>
      <c r="Q101" s="43"/>
      <c r="R101"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101" s="44"/>
      <c r="T101" s="27">
        <f>SUM(Inventory_Equipment[[#This Row],[Monthly Payment]],Inventory_Equipment[[#This Row],[Monthly Cost of Operation]])</f>
        <v>0</v>
      </c>
      <c r="U101" s="44"/>
      <c r="V101" s="31">
        <f>IFERROR(IF(Inventory_Equipment[[#This Row],[Cost]]&gt;0,SLN(Inventory_Equipment[[#This Row],[Cost]],Inventory_Equipment[[#This Row],[Expected Value at Loan Term End]],Inventory_Equipment[[#This Row],[Service Years Remaining]]),0),0)</f>
        <v>0</v>
      </c>
      <c r="W101" s="32">
        <f>IFERROR(Inventory_Equipment[[#This Row],[Annual Straight Line Depreciation]]/12,0)</f>
        <v>0</v>
      </c>
      <c r="X101" s="33">
        <f ca="1">IFERROR(Inventory_Equipment[[#This Row],[Cost]]-(Inventory_Equipment[[#This Row],[Annual Straight Line Depreciation]]*((TODAY()-Inventory_Equipment[[#This Row],[Date of Purchase / Lease]])/365)),0)</f>
        <v>0</v>
      </c>
    </row>
    <row r="102" spans="2:24" x14ac:dyDescent="0.2">
      <c r="B102" s="70"/>
      <c r="C102" s="71"/>
      <c r="D102" s="72"/>
      <c r="E102" s="71"/>
      <c r="F102" s="71"/>
      <c r="G102" s="71"/>
      <c r="H102" s="71"/>
      <c r="I102" s="71"/>
      <c r="J102" s="73"/>
      <c r="K102" s="74"/>
      <c r="L102" s="40"/>
      <c r="M102" s="41"/>
      <c r="N102" s="42"/>
      <c r="O102" s="42"/>
      <c r="P102" s="40"/>
      <c r="Q102" s="43"/>
      <c r="R102"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102" s="44"/>
      <c r="T102" s="27">
        <f>SUM(Inventory_Equipment[[#This Row],[Monthly Payment]],Inventory_Equipment[[#This Row],[Monthly Cost of Operation]])</f>
        <v>0</v>
      </c>
      <c r="U102" s="44"/>
      <c r="V102" s="31">
        <f>IFERROR(IF(Inventory_Equipment[[#This Row],[Cost]]&gt;0,SLN(Inventory_Equipment[[#This Row],[Cost]],Inventory_Equipment[[#This Row],[Expected Value at Loan Term End]],Inventory_Equipment[[#This Row],[Service Years Remaining]]),0),0)</f>
        <v>0</v>
      </c>
      <c r="W102" s="32">
        <f>IFERROR(Inventory_Equipment[[#This Row],[Annual Straight Line Depreciation]]/12,0)</f>
        <v>0</v>
      </c>
      <c r="X102" s="33">
        <f ca="1">IFERROR(Inventory_Equipment[[#This Row],[Cost]]-(Inventory_Equipment[[#This Row],[Annual Straight Line Depreciation]]*((TODAY()-Inventory_Equipment[[#This Row],[Date of Purchase / Lease]])/365)),0)</f>
        <v>0</v>
      </c>
    </row>
    <row r="103" spans="2:24" x14ac:dyDescent="0.2">
      <c r="B103" s="70"/>
      <c r="C103" s="71"/>
      <c r="D103" s="72"/>
      <c r="E103" s="71"/>
      <c r="F103" s="71"/>
      <c r="G103" s="71"/>
      <c r="H103" s="71"/>
      <c r="I103" s="71"/>
      <c r="J103" s="73"/>
      <c r="K103" s="74"/>
      <c r="L103" s="40"/>
      <c r="M103" s="41"/>
      <c r="N103" s="42"/>
      <c r="O103" s="42"/>
      <c r="P103" s="40"/>
      <c r="Q103" s="43"/>
      <c r="R103"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103" s="44"/>
      <c r="T103" s="27">
        <f>SUM(Inventory_Equipment[[#This Row],[Monthly Payment]],Inventory_Equipment[[#This Row],[Monthly Cost of Operation]])</f>
        <v>0</v>
      </c>
      <c r="U103" s="44"/>
      <c r="V103" s="31">
        <f>IFERROR(IF(Inventory_Equipment[[#This Row],[Cost]]&gt;0,SLN(Inventory_Equipment[[#This Row],[Cost]],Inventory_Equipment[[#This Row],[Expected Value at Loan Term End]],Inventory_Equipment[[#This Row],[Service Years Remaining]]),0),0)</f>
        <v>0</v>
      </c>
      <c r="W103" s="32">
        <f>IFERROR(Inventory_Equipment[[#This Row],[Annual Straight Line Depreciation]]/12,0)</f>
        <v>0</v>
      </c>
      <c r="X103" s="33">
        <f ca="1">IFERROR(Inventory_Equipment[[#This Row],[Cost]]-(Inventory_Equipment[[#This Row],[Annual Straight Line Depreciation]]*((TODAY()-Inventory_Equipment[[#This Row],[Date of Purchase / Lease]])/365)),0)</f>
        <v>0</v>
      </c>
    </row>
    <row r="104" spans="2:24" x14ac:dyDescent="0.2">
      <c r="B104" s="70"/>
      <c r="C104" s="71"/>
      <c r="D104" s="72"/>
      <c r="E104" s="71"/>
      <c r="F104" s="71"/>
      <c r="G104" s="71"/>
      <c r="H104" s="71"/>
      <c r="I104" s="71"/>
      <c r="J104" s="73"/>
      <c r="K104" s="74"/>
      <c r="L104" s="40"/>
      <c r="M104" s="41"/>
      <c r="N104" s="42"/>
      <c r="O104" s="42"/>
      <c r="P104" s="40"/>
      <c r="Q104" s="43"/>
      <c r="R104"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104" s="44"/>
      <c r="T104" s="27">
        <f>SUM(Inventory_Equipment[[#This Row],[Monthly Payment]],Inventory_Equipment[[#This Row],[Monthly Cost of Operation]])</f>
        <v>0</v>
      </c>
      <c r="U104" s="44"/>
      <c r="V104" s="31">
        <f>IFERROR(IF(Inventory_Equipment[[#This Row],[Cost]]&gt;0,SLN(Inventory_Equipment[[#This Row],[Cost]],Inventory_Equipment[[#This Row],[Expected Value at Loan Term End]],Inventory_Equipment[[#This Row],[Service Years Remaining]]),0),0)</f>
        <v>0</v>
      </c>
      <c r="W104" s="32">
        <f>IFERROR(Inventory_Equipment[[#This Row],[Annual Straight Line Depreciation]]/12,0)</f>
        <v>0</v>
      </c>
      <c r="X104" s="33">
        <f ca="1">IFERROR(Inventory_Equipment[[#This Row],[Cost]]-(Inventory_Equipment[[#This Row],[Annual Straight Line Depreciation]]*((TODAY()-Inventory_Equipment[[#This Row],[Date of Purchase / Lease]])/365)),0)</f>
        <v>0</v>
      </c>
    </row>
    <row r="105" spans="2:24" x14ac:dyDescent="0.2">
      <c r="B105" s="70"/>
      <c r="C105" s="71"/>
      <c r="D105" s="72"/>
      <c r="E105" s="71"/>
      <c r="F105" s="71"/>
      <c r="G105" s="71"/>
      <c r="H105" s="71"/>
      <c r="I105" s="71"/>
      <c r="J105" s="73"/>
      <c r="K105" s="74"/>
      <c r="L105" s="40"/>
      <c r="M105" s="41"/>
      <c r="N105" s="42"/>
      <c r="O105" s="42"/>
      <c r="P105" s="40"/>
      <c r="Q105" s="43"/>
      <c r="R105"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105" s="44"/>
      <c r="T105" s="27">
        <f>SUM(Inventory_Equipment[[#This Row],[Monthly Payment]],Inventory_Equipment[[#This Row],[Monthly Cost of Operation]])</f>
        <v>0</v>
      </c>
      <c r="U105" s="44"/>
      <c r="V105" s="31">
        <f>IFERROR(IF(Inventory_Equipment[[#This Row],[Cost]]&gt;0,SLN(Inventory_Equipment[[#This Row],[Cost]],Inventory_Equipment[[#This Row],[Expected Value at Loan Term End]],Inventory_Equipment[[#This Row],[Service Years Remaining]]),0),0)</f>
        <v>0</v>
      </c>
      <c r="W105" s="32">
        <f>IFERROR(Inventory_Equipment[[#This Row],[Annual Straight Line Depreciation]]/12,0)</f>
        <v>0</v>
      </c>
      <c r="X105" s="33">
        <f ca="1">IFERROR(Inventory_Equipment[[#This Row],[Cost]]-(Inventory_Equipment[[#This Row],[Annual Straight Line Depreciation]]*((TODAY()-Inventory_Equipment[[#This Row],[Date of Purchase / Lease]])/365)),0)</f>
        <v>0</v>
      </c>
    </row>
    <row r="106" spans="2:24" x14ac:dyDescent="0.2">
      <c r="B106" s="70"/>
      <c r="C106" s="71"/>
      <c r="D106" s="72"/>
      <c r="E106" s="71"/>
      <c r="F106" s="71"/>
      <c r="G106" s="71"/>
      <c r="H106" s="71"/>
      <c r="I106" s="71"/>
      <c r="J106" s="73"/>
      <c r="K106" s="74"/>
      <c r="L106" s="40"/>
      <c r="M106" s="41"/>
      <c r="N106" s="42"/>
      <c r="O106" s="42"/>
      <c r="P106" s="40"/>
      <c r="Q106" s="43"/>
      <c r="R106"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106" s="44"/>
      <c r="T106" s="27">
        <f>SUM(Inventory_Equipment[[#This Row],[Monthly Payment]],Inventory_Equipment[[#This Row],[Monthly Cost of Operation]])</f>
        <v>0</v>
      </c>
      <c r="U106" s="44"/>
      <c r="V106" s="31">
        <f>IFERROR(IF(Inventory_Equipment[[#This Row],[Cost]]&gt;0,SLN(Inventory_Equipment[[#This Row],[Cost]],Inventory_Equipment[[#This Row],[Expected Value at Loan Term End]],Inventory_Equipment[[#This Row],[Service Years Remaining]]),0),0)</f>
        <v>0</v>
      </c>
      <c r="W106" s="32">
        <f>IFERROR(Inventory_Equipment[[#This Row],[Annual Straight Line Depreciation]]/12,0)</f>
        <v>0</v>
      </c>
      <c r="X106" s="33">
        <f ca="1">IFERROR(Inventory_Equipment[[#This Row],[Cost]]-(Inventory_Equipment[[#This Row],[Annual Straight Line Depreciation]]*((TODAY()-Inventory_Equipment[[#This Row],[Date of Purchase / Lease]])/365)),0)</f>
        <v>0</v>
      </c>
    </row>
    <row r="107" spans="2:24" x14ac:dyDescent="0.2">
      <c r="B107" s="70"/>
      <c r="C107" s="71"/>
      <c r="D107" s="72"/>
      <c r="E107" s="71"/>
      <c r="F107" s="71"/>
      <c r="G107" s="71"/>
      <c r="H107" s="71"/>
      <c r="I107" s="71"/>
      <c r="J107" s="73"/>
      <c r="K107" s="74"/>
      <c r="L107" s="40"/>
      <c r="M107" s="41"/>
      <c r="N107" s="42"/>
      <c r="O107" s="42"/>
      <c r="P107" s="40"/>
      <c r="Q107" s="43"/>
      <c r="R107" s="29">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107" s="44"/>
      <c r="T107" s="27">
        <f>SUM(Inventory_Equipment[[#This Row],[Monthly Payment]],Inventory_Equipment[[#This Row],[Monthly Cost of Operation]])</f>
        <v>0</v>
      </c>
      <c r="U107" s="44"/>
      <c r="V107" s="31">
        <f>IFERROR(IF(Inventory_Equipment[[#This Row],[Cost]]&gt;0,SLN(Inventory_Equipment[[#This Row],[Cost]],Inventory_Equipment[[#This Row],[Expected Value at Loan Term End]],Inventory_Equipment[[#This Row],[Service Years Remaining]]),0),0)</f>
        <v>0</v>
      </c>
      <c r="W107" s="32">
        <f>IFERROR(Inventory_Equipment[[#This Row],[Annual Straight Line Depreciation]]/12,0)</f>
        <v>0</v>
      </c>
      <c r="X107" s="33">
        <f ca="1">IFERROR(Inventory_Equipment[[#This Row],[Cost]]-(Inventory_Equipment[[#This Row],[Annual Straight Line Depreciation]]*((TODAY()-Inventory_Equipment[[#This Row],[Date of Purchase / Lease]])/365)),0)</f>
        <v>0</v>
      </c>
    </row>
    <row r="108" spans="2:24" x14ac:dyDescent="0.2">
      <c r="B108" s="75"/>
      <c r="C108" s="76"/>
      <c r="D108" s="72"/>
      <c r="E108" s="76"/>
      <c r="F108" s="76"/>
      <c r="G108" s="76"/>
      <c r="H108" s="76"/>
      <c r="I108" s="76"/>
      <c r="J108" s="77"/>
      <c r="K108" s="78"/>
      <c r="L108" s="45"/>
      <c r="M108" s="46"/>
      <c r="N108" s="47"/>
      <c r="O108" s="47"/>
      <c r="P108" s="45"/>
      <c r="Q108" s="48"/>
      <c r="R108" s="30">
        <f>IFERROR(IF(AND(Inventory_Equipment[[#This Row],[Cost]]&gt;0,Inventory_Equipment[[#This Row],[Cost]]&lt;&gt;Inventory_Equipment[[#This Row],[Down Payment]]),-1*PMT(Inventory_Equipment[[#This Row],[% Rate of Loan]]/12,Inventory_Equipment[[#This Row],[Length of Loan in Years]]*12,Inventory_Equipment[[#This Row],[Cost]]-Inventory_Equipment[[#This Row],[Down Payment]]),0),0)</f>
        <v>0</v>
      </c>
      <c r="S108" s="49"/>
      <c r="T108" s="28">
        <f>SUM(Inventory_Equipment[[#This Row],[Monthly Payment]],Inventory_Equipment[[#This Row],[Monthly Cost of Operation]])</f>
        <v>0</v>
      </c>
      <c r="U108" s="49"/>
      <c r="V108" s="34">
        <f>IFERROR(IF(Inventory_Equipment[[#This Row],[Cost]]&gt;0,SLN(Inventory_Equipment[[#This Row],[Cost]],Inventory_Equipment[[#This Row],[Expected Value at Loan Term End]],Inventory_Equipment[[#This Row],[Service Years Remaining]]),0),0)</f>
        <v>0</v>
      </c>
      <c r="W108" s="35">
        <f>IFERROR(Inventory_Equipment[[#This Row],[Annual Straight Line Depreciation]]/12,0)</f>
        <v>0</v>
      </c>
      <c r="X108" s="36">
        <f ca="1">IFERROR(Inventory_Equipment[[#This Row],[Cost]]-(Inventory_Equipment[[#This Row],[Annual Straight Line Depreciation]]*((TODAY()-Inventory_Equipment[[#This Row],[Date of Purchase / Lease]])/365)),0)</f>
        <v>0</v>
      </c>
    </row>
    <row r="110" spans="2:24" s="20" customFormat="1" ht="25" customHeight="1" x14ac:dyDescent="0.2">
      <c r="Q110" s="51" t="s">
        <v>49</v>
      </c>
      <c r="R110" s="50">
        <f>SUM(Inventory_Equipment[Monthly Payment])</f>
        <v>0</v>
      </c>
      <c r="S110" s="50">
        <f>SUM(Inventory_Equipment[Monthly Cost of Operation])</f>
        <v>0</v>
      </c>
      <c r="T110" s="50">
        <f>SUM(Inventory_Equipment[Total Monthly Cost])</f>
        <v>0</v>
      </c>
      <c r="U110" s="50">
        <f>SUM(Inventory_Equipment[Expected Value at Loan Term End])</f>
        <v>0</v>
      </c>
      <c r="V110" s="50">
        <f>SUM(Inventory_Equipment[Annual Straight Line Depreciation])</f>
        <v>0</v>
      </c>
      <c r="W110" s="50">
        <f>SUM(Inventory_Equipment[Monthly Straight Line Depreciation])</f>
        <v>0</v>
      </c>
      <c r="X110" s="50">
        <f ca="1">SUM(Inventory_Equipment[Current Value])</f>
        <v>0</v>
      </c>
    </row>
    <row r="112" spans="2:24" customFormat="1" ht="50" customHeight="1" x14ac:dyDescent="0.2">
      <c r="B112" s="99" t="s">
        <v>50</v>
      </c>
      <c r="C112" s="99"/>
      <c r="D112" s="99"/>
      <c r="E112" s="99"/>
      <c r="F112" s="99"/>
      <c r="G112" s="99"/>
      <c r="H112" s="99"/>
      <c r="I112" s="99"/>
      <c r="J112" s="99"/>
    </row>
  </sheetData>
  <mergeCells count="9">
    <mergeCell ref="V8:X8"/>
    <mergeCell ref="B112:J112"/>
    <mergeCell ref="B3:E3"/>
    <mergeCell ref="B4:E4"/>
    <mergeCell ref="M8:U8"/>
    <mergeCell ref="B7:H7"/>
    <mergeCell ref="H8:I8"/>
    <mergeCell ref="B8:G8"/>
    <mergeCell ref="J8:L8"/>
  </mergeCells>
  <conditionalFormatting sqref="D10:D108">
    <cfRule type="containsText" dxfId="1" priority="1" operator="containsText" text="Yes">
      <formula>NOT(ISERROR(SEARCH("Yes",D10)))</formula>
    </cfRule>
  </conditionalFormatting>
  <dataValidations count="1">
    <dataValidation type="list" allowBlank="1" showInputMessage="1" showErrorMessage="1" sqref="D10:D108" xr:uid="{DD9FD822-EF51-9D45-99CA-0F5A2C262A01}">
      <formula1>"Yes"</formula1>
    </dataValidation>
  </dataValidations>
  <hyperlinks>
    <hyperlink ref="B112:J112" r:id="rId1" display="CLICK HERE TO CREATE IN SMARTSHEET" xr:uid="{4687B338-E1E6-9C43-8209-115A2EF35409}"/>
  </hyperlinks>
  <pageMargins left="0.4" right="0.4" top="0.4" bottom="0.4" header="0" footer="0"/>
  <pageSetup scale="51" fitToWidth="3" fitToHeight="0" orientation="landscape" horizontalDpi="4294967293" verticalDpi="0" r:id="rId2"/>
  <rowBreaks count="1" manualBreakCount="1">
    <brk id="60" min="1" max="23" man="1"/>
  </rowBreaks>
  <colBreaks count="2" manualBreakCount="2">
    <brk id="1" max="1048575" man="1"/>
    <brk id="12" min="1" max="109" man="1"/>
  </colBreaks>
  <ignoredErrors>
    <ignoredError sqref="B4 R110:X110" unlockedFormula="1"/>
  </ignoredErrors>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93C46-6D53-C943-AA40-95ED72007A59}">
  <sheetPr>
    <tabColor rgb="FFD6F1AE"/>
  </sheetPr>
  <dimension ref="B2:X24"/>
  <sheetViews>
    <sheetView showGridLines="0" zoomScaleNormal="100" zoomScalePageLayoutView="85" workbookViewId="0">
      <selection activeCell="B9" sqref="B9"/>
    </sheetView>
  </sheetViews>
  <sheetFormatPr baseColWidth="10" defaultColWidth="10.83203125" defaultRowHeight="16" x14ac:dyDescent="0.2"/>
  <cols>
    <col min="1" max="1" width="3.33203125" style="1" customWidth="1"/>
    <col min="2" max="2" width="7.83203125" style="1" customWidth="1"/>
    <col min="3" max="3" width="9.6640625" style="1" customWidth="1"/>
    <col min="4" max="4" width="9.83203125" style="1" customWidth="1"/>
    <col min="5" max="5" width="13.83203125" style="1" customWidth="1"/>
    <col min="6" max="6" width="10.83203125" style="1" customWidth="1"/>
    <col min="7" max="7" width="14" style="1" customWidth="1"/>
    <col min="8" max="9" width="8.33203125" style="1" customWidth="1"/>
    <col min="10" max="10" width="9.83203125" customWidth="1"/>
    <col min="11" max="11" width="9.83203125" style="2" customWidth="1"/>
    <col min="12" max="12" width="10.83203125" style="2" customWidth="1"/>
    <col min="13" max="13" width="11.83203125" style="1" customWidth="1"/>
    <col min="14" max="14" width="11" style="2" customWidth="1"/>
    <col min="15" max="15" width="11" style="1" customWidth="1"/>
    <col min="16" max="16" width="10.83203125" style="1" customWidth="1"/>
    <col min="17" max="17" width="8.83203125" customWidth="1"/>
    <col min="18" max="19" width="10.83203125" style="1" customWidth="1"/>
    <col min="20" max="20" width="10.83203125" style="2" customWidth="1"/>
    <col min="21" max="23" width="12.83203125" style="5" customWidth="1"/>
    <col min="24" max="24" width="10.83203125" style="1" customWidth="1"/>
    <col min="25" max="25" width="3.33203125" style="1" customWidth="1"/>
    <col min="26" max="16384" width="10.83203125" style="1"/>
  </cols>
  <sheetData>
    <row r="2" spans="2:24" s="8" customFormat="1" ht="45" customHeight="1" x14ac:dyDescent="0.15">
      <c r="B2" s="10" t="s">
        <v>42</v>
      </c>
      <c r="C2" s="11"/>
      <c r="D2" s="11"/>
      <c r="E2" s="11"/>
      <c r="F2" s="11"/>
      <c r="G2" s="11"/>
      <c r="H2" s="11"/>
      <c r="I2" s="11"/>
      <c r="J2" s="11"/>
      <c r="K2" s="11"/>
      <c r="L2" s="11"/>
      <c r="M2" s="11"/>
      <c r="N2" s="11"/>
      <c r="O2" s="11"/>
      <c r="P2" s="11"/>
      <c r="U2" s="12"/>
    </row>
    <row r="3" spans="2:24" s="8" customFormat="1" ht="22" customHeight="1" x14ac:dyDescent="0.15">
      <c r="B3" s="82" t="s">
        <v>47</v>
      </c>
      <c r="C3" s="82"/>
      <c r="D3" s="82"/>
      <c r="E3" s="82"/>
      <c r="U3" s="12"/>
    </row>
    <row r="4" spans="2:24" s="8" customFormat="1" ht="39" customHeight="1" thickBot="1" x14ac:dyDescent="0.2">
      <c r="B4" s="83">
        <f ca="1">SUM(Table2[Current Value])</f>
        <v>43417.649315068491</v>
      </c>
      <c r="C4" s="83"/>
      <c r="D4" s="83"/>
      <c r="E4" s="83"/>
      <c r="U4" s="12"/>
    </row>
    <row r="5" spans="2:24" s="8" customFormat="1" ht="20" customHeight="1" x14ac:dyDescent="0.3">
      <c r="B5" s="15" t="s">
        <v>43</v>
      </c>
      <c r="C5" s="12"/>
      <c r="D5" s="12"/>
      <c r="E5" s="12"/>
      <c r="F5" s="12"/>
      <c r="G5" s="12"/>
      <c r="H5" s="12"/>
      <c r="I5" s="12"/>
      <c r="J5" s="13"/>
      <c r="K5" s="13"/>
      <c r="L5" s="14"/>
      <c r="M5" s="12"/>
      <c r="N5" s="6"/>
      <c r="O5" s="1"/>
      <c r="P5" s="4"/>
      <c r="Q5" s="4"/>
      <c r="R5" s="6"/>
      <c r="U5" s="12"/>
    </row>
    <row r="6" spans="2:24" ht="10" customHeight="1" x14ac:dyDescent="0.3">
      <c r="B6" s="87"/>
      <c r="C6" s="87"/>
      <c r="D6" s="87"/>
      <c r="E6" s="87"/>
      <c r="F6" s="87"/>
      <c r="G6" s="87"/>
      <c r="H6" s="87"/>
      <c r="I6" s="6"/>
      <c r="J6" s="1"/>
      <c r="K6" s="4"/>
      <c r="L6" s="4"/>
      <c r="M6" s="6"/>
      <c r="N6" s="1"/>
      <c r="O6" s="4"/>
      <c r="P6" s="4"/>
      <c r="Q6" s="6"/>
      <c r="R6" s="6"/>
      <c r="S6" s="7"/>
      <c r="U6" s="2"/>
      <c r="V6" s="2"/>
      <c r="W6" s="2"/>
      <c r="X6" s="6"/>
    </row>
    <row r="7" spans="2:24" ht="22" customHeight="1" x14ac:dyDescent="0.2">
      <c r="B7" s="95" t="s">
        <v>9</v>
      </c>
      <c r="C7" s="95"/>
      <c r="D7" s="95"/>
      <c r="E7" s="95"/>
      <c r="F7" s="95"/>
      <c r="G7" s="95"/>
      <c r="H7" s="96" t="s">
        <v>5</v>
      </c>
      <c r="I7" s="96"/>
      <c r="J7" s="97" t="s">
        <v>16</v>
      </c>
      <c r="K7" s="97"/>
      <c r="L7" s="97"/>
      <c r="M7" s="98" t="s">
        <v>18</v>
      </c>
      <c r="N7" s="98"/>
      <c r="O7" s="98"/>
      <c r="P7" s="98"/>
      <c r="Q7" s="98"/>
      <c r="R7" s="98"/>
      <c r="S7" s="98"/>
      <c r="T7" s="98"/>
      <c r="U7" s="98"/>
      <c r="V7" s="94" t="s">
        <v>48</v>
      </c>
      <c r="W7" s="94"/>
      <c r="X7" s="94"/>
    </row>
    <row r="8" spans="2:24" s="3" customFormat="1" ht="72" customHeight="1" x14ac:dyDescent="0.2">
      <c r="B8" s="61" t="s">
        <v>20</v>
      </c>
      <c r="C8" s="61" t="s">
        <v>21</v>
      </c>
      <c r="D8" s="60" t="s">
        <v>19</v>
      </c>
      <c r="E8" s="61" t="s">
        <v>22</v>
      </c>
      <c r="F8" s="61" t="s">
        <v>23</v>
      </c>
      <c r="G8" s="61" t="s">
        <v>24</v>
      </c>
      <c r="H8" s="62" t="s">
        <v>52</v>
      </c>
      <c r="I8" s="62" t="s">
        <v>26</v>
      </c>
      <c r="J8" s="63" t="s">
        <v>27</v>
      </c>
      <c r="K8" s="63" t="s">
        <v>28</v>
      </c>
      <c r="L8" s="64" t="s">
        <v>29</v>
      </c>
      <c r="M8" s="65" t="s">
        <v>30</v>
      </c>
      <c r="N8" s="65" t="s">
        <v>31</v>
      </c>
      <c r="O8" s="65" t="s">
        <v>32</v>
      </c>
      <c r="P8" s="65" t="s">
        <v>33</v>
      </c>
      <c r="Q8" s="65" t="s">
        <v>53</v>
      </c>
      <c r="R8" s="65" t="s">
        <v>35</v>
      </c>
      <c r="S8" s="65" t="s">
        <v>36</v>
      </c>
      <c r="T8" s="66" t="s">
        <v>37</v>
      </c>
      <c r="U8" s="65" t="s">
        <v>38</v>
      </c>
      <c r="V8" s="67" t="s">
        <v>39</v>
      </c>
      <c r="W8" s="67" t="s">
        <v>40</v>
      </c>
      <c r="X8" s="67" t="s">
        <v>41</v>
      </c>
    </row>
    <row r="9" spans="2:24" ht="50" customHeight="1" x14ac:dyDescent="0.2">
      <c r="B9" s="37" t="s">
        <v>0</v>
      </c>
      <c r="C9" s="37" t="s">
        <v>2</v>
      </c>
      <c r="D9" s="16" t="s">
        <v>44</v>
      </c>
      <c r="E9" s="37" t="s">
        <v>10</v>
      </c>
      <c r="F9" s="37" t="s">
        <v>12</v>
      </c>
      <c r="G9" s="37" t="s">
        <v>45</v>
      </c>
      <c r="H9" s="37" t="s">
        <v>6</v>
      </c>
      <c r="I9" s="37" t="s">
        <v>13</v>
      </c>
      <c r="J9" s="38" t="s">
        <v>8</v>
      </c>
      <c r="K9" s="39" t="s">
        <v>17</v>
      </c>
      <c r="L9" s="40">
        <v>5</v>
      </c>
      <c r="M9" s="41">
        <v>44336</v>
      </c>
      <c r="N9" s="42">
        <v>47885</v>
      </c>
      <c r="O9" s="42">
        <v>15000</v>
      </c>
      <c r="P9" s="40">
        <v>5</v>
      </c>
      <c r="Q9" s="43">
        <v>0.13489999999999999</v>
      </c>
      <c r="R9" s="52">
        <f>IFERROR(IF(AND(Table2[[#This Row],[Cost]]&gt;0,Table2[[#This Row],[Cost]]&lt;&gt;Table2[[#This Row],[Down Payment]]),-1*PMT(Table2[[#This Row],[% Rate 
of Loan]]/12,Table2[[#This Row],[Length of Loan in Years]]*12,Table2[[#This Row],[Cost]]-Table2[[#This Row],[Down Payment]]),0),0)</f>
        <v>756.50938007808088</v>
      </c>
      <c r="S9" s="44">
        <v>450</v>
      </c>
      <c r="T9" s="25">
        <f>SUM(Table2[[#This Row],[Monthly Payment]],Table2[[#This Row],[Monthly Cost of Operation]])</f>
        <v>1206.509380078081</v>
      </c>
      <c r="U9" s="44">
        <v>22000</v>
      </c>
      <c r="V9" s="53">
        <f>IFERROR(IF(Table2[[#This Row],[Cost]]&gt;0,SLN(Table2[[#This Row],[Cost]],Table2[[#This Row],[Expected Value at Loan Term End]],Table2[[#This Row],[Service Years Remaining]]),0),0)</f>
        <v>5177</v>
      </c>
      <c r="W9" s="54">
        <f>IFERROR(Table2[[#This Row],[Annual Straight Line Depreciation]]/12,0)</f>
        <v>431.41666666666669</v>
      </c>
      <c r="X9" s="55">
        <f ca="1">IFERROR(Table2[[#This Row],[Cost]]-(Table2[[#This Row],[Annual Straight Line Depreciation]]*((TODAY()-Table2[[#This Row],[Date of Purchase / Lease]])/365)),0)</f>
        <v>29956.978082191781</v>
      </c>
    </row>
    <row r="10" spans="2:24" ht="50" customHeight="1" x14ac:dyDescent="0.2">
      <c r="B10" s="37" t="s">
        <v>1</v>
      </c>
      <c r="C10" s="37" t="s">
        <v>3</v>
      </c>
      <c r="D10" s="16" t="s">
        <v>44</v>
      </c>
      <c r="E10" s="37" t="s">
        <v>46</v>
      </c>
      <c r="F10" s="37" t="s">
        <v>11</v>
      </c>
      <c r="G10" s="37" t="s">
        <v>15</v>
      </c>
      <c r="H10" s="37" t="s">
        <v>6</v>
      </c>
      <c r="I10" s="37" t="s">
        <v>14</v>
      </c>
      <c r="J10" s="38" t="s">
        <v>7</v>
      </c>
      <c r="K10" s="39" t="s">
        <v>4</v>
      </c>
      <c r="L10" s="40">
        <v>7</v>
      </c>
      <c r="M10" s="41">
        <v>45432</v>
      </c>
      <c r="N10" s="42">
        <v>13845</v>
      </c>
      <c r="O10" s="42">
        <v>2000</v>
      </c>
      <c r="P10" s="40">
        <v>2</v>
      </c>
      <c r="Q10" s="43">
        <v>7.0000000000000007E-2</v>
      </c>
      <c r="R10" s="52">
        <f>IFERROR(IF(AND(Table2[[#This Row],[Cost]]&gt;0,Table2[[#This Row],[Cost]]&lt;&gt;Table2[[#This Row],[Down Payment]]),-1*PMT(Table2[[#This Row],[% Rate 
of Loan]]/12,Table2[[#This Row],[Length of Loan in Years]]*12,Table2[[#This Row],[Cost]]-Table2[[#This Row],[Down Payment]]),0),0)</f>
        <v>530.33119947675743</v>
      </c>
      <c r="S10" s="44">
        <v>85</v>
      </c>
      <c r="T10" s="25">
        <f>SUM(Table2[[#This Row],[Monthly Payment]],Table2[[#This Row],[Monthly Cost of Operation]])</f>
        <v>615.33119947675743</v>
      </c>
      <c r="U10" s="44">
        <v>8000</v>
      </c>
      <c r="V10" s="53">
        <f>IFERROR(IF(Table2[[#This Row],[Cost]]&gt;0,SLN(Table2[[#This Row],[Cost]],Table2[[#This Row],[Expected Value at Loan Term End]],Table2[[#This Row],[Service Years Remaining]]),0),0)</f>
        <v>835</v>
      </c>
      <c r="W10" s="54">
        <f>IFERROR(Table2[[#This Row],[Annual Straight Line Depreciation]]/12,0)</f>
        <v>69.583333333333329</v>
      </c>
      <c r="X10" s="55">
        <f ca="1">IFERROR(Table2[[#This Row],[Cost]]-(Table2[[#This Row],[Annual Straight Line Depreciation]]*((TODAY()-Table2[[#This Row],[Date of Purchase / Lease]])/365)),0)</f>
        <v>13460.671232876712</v>
      </c>
    </row>
    <row r="11" spans="2:24" ht="25" customHeight="1" x14ac:dyDescent="0.2">
      <c r="B11" s="37"/>
      <c r="C11" s="37"/>
      <c r="D11" s="16"/>
      <c r="E11" s="37"/>
      <c r="F11" s="37"/>
      <c r="G11" s="37"/>
      <c r="H11" s="37"/>
      <c r="I11" s="37"/>
      <c r="J11" s="38"/>
      <c r="K11" s="39"/>
      <c r="L11" s="40"/>
      <c r="M11" s="41"/>
      <c r="N11" s="42"/>
      <c r="O11" s="42"/>
      <c r="P11" s="40"/>
      <c r="Q11" s="43"/>
      <c r="R11" s="52">
        <f>IFERROR(IF(AND(Table2[[#This Row],[Cost]]&gt;0,Table2[[#This Row],[Cost]]&lt;&gt;Table2[[#This Row],[Down Payment]]),-1*PMT(Table2[[#This Row],[% Rate 
of Loan]]/12,Table2[[#This Row],[Length of Loan in Years]]*12,Table2[[#This Row],[Cost]]-Table2[[#This Row],[Down Payment]]),0),0)</f>
        <v>0</v>
      </c>
      <c r="S11" s="44"/>
      <c r="T11" s="55">
        <f>SUM(Table2[[#This Row],[Monthly Payment]],Table2[[#This Row],[Monthly Cost of Operation]])</f>
        <v>0</v>
      </c>
      <c r="U11" s="44"/>
      <c r="V11" s="53">
        <f>IFERROR(IF(Table2[[#This Row],[Cost]]&gt;0,SLN(Table2[[#This Row],[Cost]],Table2[[#This Row],[Expected Value at Loan Term End]],Table2[[#This Row],[Service Years Remaining]]),0),0)</f>
        <v>0</v>
      </c>
      <c r="W11" s="54">
        <f>IFERROR(Table2[[#This Row],[Annual Straight Line Depreciation]]/12,0)</f>
        <v>0</v>
      </c>
      <c r="X11" s="55">
        <f ca="1">IFERROR(Table2[[#This Row],[Cost]]-(Table2[[#This Row],[Annual Straight Line Depreciation]]*((TODAY()-Table2[[#This Row],[Date of Purchase / Lease]])/365)),0)</f>
        <v>0</v>
      </c>
    </row>
    <row r="12" spans="2:24" ht="25" customHeight="1" x14ac:dyDescent="0.2">
      <c r="B12" s="37"/>
      <c r="C12" s="37"/>
      <c r="D12" s="68"/>
      <c r="E12" s="37"/>
      <c r="F12" s="37"/>
      <c r="G12" s="37"/>
      <c r="H12" s="37"/>
      <c r="I12" s="37"/>
      <c r="J12" s="38"/>
      <c r="K12" s="39"/>
      <c r="L12" s="40"/>
      <c r="M12" s="41"/>
      <c r="N12" s="42"/>
      <c r="O12" s="42"/>
      <c r="P12" s="40"/>
      <c r="Q12" s="43"/>
      <c r="R12" s="52">
        <f>IFERROR(IF(AND(Table2[[#This Row],[Cost]]&gt;0,Table2[[#This Row],[Cost]]&lt;&gt;Table2[[#This Row],[Down Payment]]),-1*PMT(Table2[[#This Row],[% Rate 
of Loan]]/12,Table2[[#This Row],[Length of Loan in Years]]*12,Table2[[#This Row],[Cost]]-Table2[[#This Row],[Down Payment]]),0),0)</f>
        <v>0</v>
      </c>
      <c r="S12" s="44"/>
      <c r="T12" s="55">
        <f>SUM(Table2[[#This Row],[Monthly Payment]],Table2[[#This Row],[Monthly Cost of Operation]])</f>
        <v>0</v>
      </c>
      <c r="U12" s="44"/>
      <c r="V12" s="53">
        <f>IFERROR(IF(Table2[[#This Row],[Cost]]&gt;0,SLN(Table2[[#This Row],[Cost]],Table2[[#This Row],[Expected Value at Loan Term End]],Table2[[#This Row],[Service Years Remaining]]),0),0)</f>
        <v>0</v>
      </c>
      <c r="W12" s="54">
        <f>IFERROR(Table2[[#This Row],[Annual Straight Line Depreciation]]/12,0)</f>
        <v>0</v>
      </c>
      <c r="X12" s="55">
        <f ca="1">IFERROR(Table2[[#This Row],[Cost]]-(Table2[[#This Row],[Annual Straight Line Depreciation]]*((TODAY()-Table2[[#This Row],[Date of Purchase / Lease]])/365)),0)</f>
        <v>0</v>
      </c>
    </row>
    <row r="13" spans="2:24" ht="25" customHeight="1" x14ac:dyDescent="0.2">
      <c r="B13" s="37"/>
      <c r="C13" s="37"/>
      <c r="D13" s="68"/>
      <c r="E13" s="37"/>
      <c r="F13" s="37"/>
      <c r="G13" s="37"/>
      <c r="H13" s="37"/>
      <c r="I13" s="37"/>
      <c r="J13" s="38"/>
      <c r="K13" s="39"/>
      <c r="L13" s="40"/>
      <c r="M13" s="41"/>
      <c r="N13" s="42"/>
      <c r="O13" s="42"/>
      <c r="P13" s="40"/>
      <c r="Q13" s="43"/>
      <c r="R13" s="52">
        <f>IFERROR(IF(AND(Table2[[#This Row],[Cost]]&gt;0,Table2[[#This Row],[Cost]]&lt;&gt;Table2[[#This Row],[Down Payment]]),-1*PMT(Table2[[#This Row],[% Rate 
of Loan]]/12,Table2[[#This Row],[Length of Loan in Years]]*12,Table2[[#This Row],[Cost]]-Table2[[#This Row],[Down Payment]]),0),0)</f>
        <v>0</v>
      </c>
      <c r="S13" s="44"/>
      <c r="T13" s="55">
        <f>SUM(Table2[[#This Row],[Monthly Payment]],Table2[[#This Row],[Monthly Cost of Operation]])</f>
        <v>0</v>
      </c>
      <c r="U13" s="44"/>
      <c r="V13" s="53">
        <f>IFERROR(IF(Table2[[#This Row],[Cost]]&gt;0,SLN(Table2[[#This Row],[Cost]],Table2[[#This Row],[Expected Value at Loan Term End]],Table2[[#This Row],[Service Years Remaining]]),0),0)</f>
        <v>0</v>
      </c>
      <c r="W13" s="54">
        <f>IFERROR(Table2[[#This Row],[Annual Straight Line Depreciation]]/12,0)</f>
        <v>0</v>
      </c>
      <c r="X13" s="55">
        <f ca="1">IFERROR(Table2[[#This Row],[Cost]]-(Table2[[#This Row],[Annual Straight Line Depreciation]]*((TODAY()-Table2[[#This Row],[Date of Purchase / Lease]])/365)),0)</f>
        <v>0</v>
      </c>
    </row>
    <row r="14" spans="2:24" ht="25" customHeight="1" x14ac:dyDescent="0.2">
      <c r="B14" s="37"/>
      <c r="C14" s="37"/>
      <c r="D14" s="68"/>
      <c r="E14" s="37"/>
      <c r="F14" s="37"/>
      <c r="G14" s="37"/>
      <c r="H14" s="37"/>
      <c r="I14" s="37"/>
      <c r="J14" s="38"/>
      <c r="K14" s="39"/>
      <c r="L14" s="40"/>
      <c r="M14" s="41"/>
      <c r="N14" s="42"/>
      <c r="O14" s="42"/>
      <c r="P14" s="40"/>
      <c r="Q14" s="43"/>
      <c r="R14" s="52">
        <f>IFERROR(IF(AND(Table2[[#This Row],[Cost]]&gt;0,Table2[[#This Row],[Cost]]&lt;&gt;Table2[[#This Row],[Down Payment]]),-1*PMT(Table2[[#This Row],[% Rate 
of Loan]]/12,Table2[[#This Row],[Length of Loan in Years]]*12,Table2[[#This Row],[Cost]]-Table2[[#This Row],[Down Payment]]),0),0)</f>
        <v>0</v>
      </c>
      <c r="S14" s="44"/>
      <c r="T14" s="55">
        <f>SUM(Table2[[#This Row],[Monthly Payment]],Table2[[#This Row],[Monthly Cost of Operation]])</f>
        <v>0</v>
      </c>
      <c r="U14" s="44"/>
      <c r="V14" s="53">
        <f>IFERROR(IF(Table2[[#This Row],[Cost]]&gt;0,SLN(Table2[[#This Row],[Cost]],Table2[[#This Row],[Expected Value at Loan Term End]],Table2[[#This Row],[Service Years Remaining]]),0),0)</f>
        <v>0</v>
      </c>
      <c r="W14" s="54">
        <f>IFERROR(Table2[[#This Row],[Annual Straight Line Depreciation]]/12,0)</f>
        <v>0</v>
      </c>
      <c r="X14" s="55">
        <f ca="1">IFERROR(Table2[[#This Row],[Cost]]-(Table2[[#This Row],[Annual Straight Line Depreciation]]*((TODAY()-Table2[[#This Row],[Date of Purchase / Lease]])/365)),0)</f>
        <v>0</v>
      </c>
    </row>
    <row r="15" spans="2:24" ht="25" customHeight="1" x14ac:dyDescent="0.2">
      <c r="B15" s="37"/>
      <c r="C15" s="37"/>
      <c r="D15" s="68"/>
      <c r="E15" s="37"/>
      <c r="F15" s="37"/>
      <c r="G15" s="37"/>
      <c r="H15" s="37"/>
      <c r="I15" s="37"/>
      <c r="J15" s="38"/>
      <c r="K15" s="39"/>
      <c r="L15" s="40"/>
      <c r="M15" s="41"/>
      <c r="N15" s="42"/>
      <c r="O15" s="42"/>
      <c r="P15" s="40"/>
      <c r="Q15" s="43"/>
      <c r="R15" s="52">
        <f>IFERROR(IF(AND(Table2[[#This Row],[Cost]]&gt;0,Table2[[#This Row],[Cost]]&lt;&gt;Table2[[#This Row],[Down Payment]]),-1*PMT(Table2[[#This Row],[% Rate 
of Loan]]/12,Table2[[#This Row],[Length of Loan in Years]]*12,Table2[[#This Row],[Cost]]-Table2[[#This Row],[Down Payment]]),0),0)</f>
        <v>0</v>
      </c>
      <c r="S15" s="44"/>
      <c r="T15" s="55">
        <f>SUM(Table2[[#This Row],[Monthly Payment]],Table2[[#This Row],[Monthly Cost of Operation]])</f>
        <v>0</v>
      </c>
      <c r="U15" s="44"/>
      <c r="V15" s="53">
        <f>IFERROR(IF(Table2[[#This Row],[Cost]]&gt;0,SLN(Table2[[#This Row],[Cost]],Table2[[#This Row],[Expected Value at Loan Term End]],Table2[[#This Row],[Service Years Remaining]]),0),0)</f>
        <v>0</v>
      </c>
      <c r="W15" s="54">
        <f>IFERROR(Table2[[#This Row],[Annual Straight Line Depreciation]]/12,0)</f>
        <v>0</v>
      </c>
      <c r="X15" s="55">
        <f ca="1">IFERROR(Table2[[#This Row],[Cost]]-(Table2[[#This Row],[Annual Straight Line Depreciation]]*((TODAY()-Table2[[#This Row],[Date of Purchase / Lease]])/365)),0)</f>
        <v>0</v>
      </c>
    </row>
    <row r="16" spans="2:24" ht="25" customHeight="1" x14ac:dyDescent="0.2">
      <c r="B16" s="37"/>
      <c r="C16" s="37"/>
      <c r="D16" s="68"/>
      <c r="E16" s="37"/>
      <c r="F16" s="37"/>
      <c r="G16" s="37"/>
      <c r="H16" s="37"/>
      <c r="I16" s="37"/>
      <c r="J16" s="38"/>
      <c r="K16" s="39"/>
      <c r="L16" s="40"/>
      <c r="M16" s="41"/>
      <c r="N16" s="42"/>
      <c r="O16" s="42"/>
      <c r="P16" s="40"/>
      <c r="Q16" s="43"/>
      <c r="R16" s="52">
        <f>IFERROR(IF(AND(Table2[[#This Row],[Cost]]&gt;0,Table2[[#This Row],[Cost]]&lt;&gt;Table2[[#This Row],[Down Payment]]),-1*PMT(Table2[[#This Row],[% Rate 
of Loan]]/12,Table2[[#This Row],[Length of Loan in Years]]*12,Table2[[#This Row],[Cost]]-Table2[[#This Row],[Down Payment]]),0),0)</f>
        <v>0</v>
      </c>
      <c r="S16" s="44"/>
      <c r="T16" s="55">
        <f>SUM(Table2[[#This Row],[Monthly Payment]],Table2[[#This Row],[Monthly Cost of Operation]])</f>
        <v>0</v>
      </c>
      <c r="U16" s="44"/>
      <c r="V16" s="53">
        <f>IFERROR(IF(Table2[[#This Row],[Cost]]&gt;0,SLN(Table2[[#This Row],[Cost]],Table2[[#This Row],[Expected Value at Loan Term End]],Table2[[#This Row],[Service Years Remaining]]),0),0)</f>
        <v>0</v>
      </c>
      <c r="W16" s="54">
        <f>IFERROR(Table2[[#This Row],[Annual Straight Line Depreciation]]/12,0)</f>
        <v>0</v>
      </c>
      <c r="X16" s="55">
        <f ca="1">IFERROR(Table2[[#This Row],[Cost]]-(Table2[[#This Row],[Annual Straight Line Depreciation]]*((TODAY()-Table2[[#This Row],[Date of Purchase / Lease]])/365)),0)</f>
        <v>0</v>
      </c>
    </row>
    <row r="17" spans="2:24" ht="25" customHeight="1" x14ac:dyDescent="0.2">
      <c r="B17" s="37"/>
      <c r="C17" s="37"/>
      <c r="D17" s="16"/>
      <c r="E17" s="37"/>
      <c r="F17" s="37"/>
      <c r="G17" s="37"/>
      <c r="H17" s="37"/>
      <c r="I17" s="37"/>
      <c r="J17" s="38"/>
      <c r="K17" s="39"/>
      <c r="L17" s="40"/>
      <c r="M17" s="41"/>
      <c r="N17" s="42"/>
      <c r="O17" s="42"/>
      <c r="P17" s="40"/>
      <c r="Q17" s="43"/>
      <c r="R17" s="52">
        <f>IFERROR(IF(AND(Table2[[#This Row],[Cost]]&gt;0,Table2[[#This Row],[Cost]]&lt;&gt;Table2[[#This Row],[Down Payment]]),-1*PMT(Table2[[#This Row],[% Rate 
of Loan]]/12,Table2[[#This Row],[Length of Loan in Years]]*12,Table2[[#This Row],[Cost]]-Table2[[#This Row],[Down Payment]]),0),0)</f>
        <v>0</v>
      </c>
      <c r="S17" s="44"/>
      <c r="T17" s="55">
        <f>SUM(Table2[[#This Row],[Monthly Payment]],Table2[[#This Row],[Monthly Cost of Operation]])</f>
        <v>0</v>
      </c>
      <c r="U17" s="44"/>
      <c r="V17" s="53">
        <f>IFERROR(IF(Table2[[#This Row],[Cost]]&gt;0,SLN(Table2[[#This Row],[Cost]],Table2[[#This Row],[Expected Value at Loan Term End]],Table2[[#This Row],[Service Years Remaining]]),0),0)</f>
        <v>0</v>
      </c>
      <c r="W17" s="54">
        <f>IFERROR(Table2[[#This Row],[Annual Straight Line Depreciation]]/12,0)</f>
        <v>0</v>
      </c>
      <c r="X17" s="55">
        <f ca="1">IFERROR(Table2[[#This Row],[Cost]]-(Table2[[#This Row],[Annual Straight Line Depreciation]]*((TODAY()-Table2[[#This Row],[Date of Purchase / Lease]])/365)),0)</f>
        <v>0</v>
      </c>
    </row>
    <row r="18" spans="2:24" ht="25" customHeight="1" x14ac:dyDescent="0.2">
      <c r="B18" s="37"/>
      <c r="C18" s="37"/>
      <c r="D18" s="16"/>
      <c r="E18" s="37"/>
      <c r="F18" s="37"/>
      <c r="G18" s="37"/>
      <c r="H18" s="37"/>
      <c r="I18" s="37"/>
      <c r="J18" s="38"/>
      <c r="K18" s="39"/>
      <c r="L18" s="40"/>
      <c r="M18" s="41"/>
      <c r="N18" s="42"/>
      <c r="O18" s="42"/>
      <c r="P18" s="40"/>
      <c r="Q18" s="43"/>
      <c r="R18" s="52">
        <f>IFERROR(IF(AND(Table2[[#This Row],[Cost]]&gt;0,Table2[[#This Row],[Cost]]&lt;&gt;Table2[[#This Row],[Down Payment]]),-1*PMT(Table2[[#This Row],[% Rate 
of Loan]]/12,Table2[[#This Row],[Length of Loan in Years]]*12,Table2[[#This Row],[Cost]]-Table2[[#This Row],[Down Payment]]),0),0)</f>
        <v>0</v>
      </c>
      <c r="S18" s="44"/>
      <c r="T18" s="55">
        <f>SUM(Table2[[#This Row],[Monthly Payment]],Table2[[#This Row],[Monthly Cost of Operation]])</f>
        <v>0</v>
      </c>
      <c r="U18" s="44"/>
      <c r="V18" s="53">
        <f>IFERROR(IF(Table2[[#This Row],[Cost]]&gt;0,SLN(Table2[[#This Row],[Cost]],Table2[[#This Row],[Expected Value at Loan Term End]],Table2[[#This Row],[Service Years Remaining]]),0),0)</f>
        <v>0</v>
      </c>
      <c r="W18" s="54">
        <f>IFERROR(Table2[[#This Row],[Annual Straight Line Depreciation]]/12,0)</f>
        <v>0</v>
      </c>
      <c r="X18" s="55">
        <f ca="1">IFERROR(Table2[[#This Row],[Cost]]-(Table2[[#This Row],[Annual Straight Line Depreciation]]*((TODAY()-Table2[[#This Row],[Date of Purchase / Lease]])/365)),0)</f>
        <v>0</v>
      </c>
    </row>
    <row r="19" spans="2:24" ht="25" customHeight="1" x14ac:dyDescent="0.2">
      <c r="B19" s="37"/>
      <c r="C19" s="37"/>
      <c r="D19" s="16"/>
      <c r="E19" s="37"/>
      <c r="F19" s="37"/>
      <c r="G19" s="37"/>
      <c r="H19" s="37"/>
      <c r="I19" s="37"/>
      <c r="J19" s="38"/>
      <c r="K19" s="39"/>
      <c r="L19" s="40"/>
      <c r="M19" s="41"/>
      <c r="N19" s="42"/>
      <c r="O19" s="42"/>
      <c r="P19" s="40"/>
      <c r="Q19" s="43"/>
      <c r="R19" s="52">
        <f>IFERROR(IF(AND(Table2[[#This Row],[Cost]]&gt;0,Table2[[#This Row],[Cost]]&lt;&gt;Table2[[#This Row],[Down Payment]]),-1*PMT(Table2[[#This Row],[% Rate 
of Loan]]/12,Table2[[#This Row],[Length of Loan in Years]]*12,Table2[[#This Row],[Cost]]-Table2[[#This Row],[Down Payment]]),0),0)</f>
        <v>0</v>
      </c>
      <c r="S19" s="44"/>
      <c r="T19" s="55">
        <f>SUM(Table2[[#This Row],[Monthly Payment]],Table2[[#This Row],[Monthly Cost of Operation]])</f>
        <v>0</v>
      </c>
      <c r="U19" s="44"/>
      <c r="V19" s="53">
        <f>IFERROR(IF(Table2[[#This Row],[Cost]]&gt;0,SLN(Table2[[#This Row],[Cost]],Table2[[#This Row],[Expected Value at Loan Term End]],Table2[[#This Row],[Service Years Remaining]]),0),0)</f>
        <v>0</v>
      </c>
      <c r="W19" s="54">
        <f>IFERROR(Table2[[#This Row],[Annual Straight Line Depreciation]]/12,0)</f>
        <v>0</v>
      </c>
      <c r="X19" s="55">
        <f ca="1">IFERROR(Table2[[#This Row],[Cost]]-(Table2[[#This Row],[Annual Straight Line Depreciation]]*((TODAY()-Table2[[#This Row],[Date of Purchase / Lease]])/365)),0)</f>
        <v>0</v>
      </c>
    </row>
    <row r="20" spans="2:24" ht="25" customHeight="1" x14ac:dyDescent="0.2">
      <c r="B20" s="37"/>
      <c r="C20" s="37"/>
      <c r="D20" s="16"/>
      <c r="E20" s="37"/>
      <c r="F20" s="37"/>
      <c r="G20" s="37"/>
      <c r="H20" s="37"/>
      <c r="I20" s="37"/>
      <c r="J20" s="38"/>
      <c r="K20" s="39"/>
      <c r="L20" s="40"/>
      <c r="M20" s="41"/>
      <c r="N20" s="42"/>
      <c r="O20" s="42"/>
      <c r="P20" s="40"/>
      <c r="Q20" s="43"/>
      <c r="R20" s="52">
        <f>IFERROR(IF(AND(Table2[[#This Row],[Cost]]&gt;0,Table2[[#This Row],[Cost]]&lt;&gt;Table2[[#This Row],[Down Payment]]),-1*PMT(Table2[[#This Row],[% Rate 
of Loan]]/12,Table2[[#This Row],[Length of Loan in Years]]*12,Table2[[#This Row],[Cost]]-Table2[[#This Row],[Down Payment]]),0),0)</f>
        <v>0</v>
      </c>
      <c r="S20" s="44"/>
      <c r="T20" s="55">
        <f>SUM(Table2[[#This Row],[Monthly Payment]],Table2[[#This Row],[Monthly Cost of Operation]])</f>
        <v>0</v>
      </c>
      <c r="U20" s="44"/>
      <c r="V20" s="53">
        <f>IFERROR(IF(Table2[[#This Row],[Cost]]&gt;0,SLN(Table2[[#This Row],[Cost]],Table2[[#This Row],[Expected Value at Loan Term End]],Table2[[#This Row],[Service Years Remaining]]),0),0)</f>
        <v>0</v>
      </c>
      <c r="W20" s="54">
        <f>IFERROR(Table2[[#This Row],[Annual Straight Line Depreciation]]/12,0)</f>
        <v>0</v>
      </c>
      <c r="X20" s="55">
        <f ca="1">IFERROR(Table2[[#This Row],[Cost]]-(Table2[[#This Row],[Annual Straight Line Depreciation]]*((TODAY()-Table2[[#This Row],[Date of Purchase / Lease]])/365)),0)</f>
        <v>0</v>
      </c>
    </row>
    <row r="21" spans="2:24" ht="25" customHeight="1" x14ac:dyDescent="0.2">
      <c r="B21" s="37"/>
      <c r="C21" s="37"/>
      <c r="D21" s="16"/>
      <c r="E21" s="37"/>
      <c r="F21" s="37"/>
      <c r="G21" s="37"/>
      <c r="H21" s="37"/>
      <c r="I21" s="37"/>
      <c r="J21" s="38"/>
      <c r="K21" s="39"/>
      <c r="L21" s="40"/>
      <c r="M21" s="41"/>
      <c r="N21" s="42"/>
      <c r="O21" s="42"/>
      <c r="P21" s="40"/>
      <c r="Q21" s="43"/>
      <c r="R21" s="52">
        <f>IFERROR(IF(AND(Table2[[#This Row],[Cost]]&gt;0,Table2[[#This Row],[Cost]]&lt;&gt;Table2[[#This Row],[Down Payment]]),-1*PMT(Table2[[#This Row],[% Rate 
of Loan]]/12,Table2[[#This Row],[Length of Loan in Years]]*12,Table2[[#This Row],[Cost]]-Table2[[#This Row],[Down Payment]]),0),0)</f>
        <v>0</v>
      </c>
      <c r="S21" s="44"/>
      <c r="T21" s="55">
        <f>SUM(Table2[[#This Row],[Monthly Payment]],Table2[[#This Row],[Monthly Cost of Operation]])</f>
        <v>0</v>
      </c>
      <c r="U21" s="44"/>
      <c r="V21" s="53">
        <f>IFERROR(IF(Table2[[#This Row],[Cost]]&gt;0,SLN(Table2[[#This Row],[Cost]],Table2[[#This Row],[Expected Value at Loan Term End]],Table2[[#This Row],[Service Years Remaining]]),0),0)</f>
        <v>0</v>
      </c>
      <c r="W21" s="54">
        <f>IFERROR(Table2[[#This Row],[Annual Straight Line Depreciation]]/12,0)</f>
        <v>0</v>
      </c>
      <c r="X21" s="55">
        <f ca="1">IFERROR(Table2[[#This Row],[Cost]]-(Table2[[#This Row],[Annual Straight Line Depreciation]]*((TODAY()-Table2[[#This Row],[Date of Purchase / Lease]])/365)),0)</f>
        <v>0</v>
      </c>
    </row>
    <row r="23" spans="2:24" s="20" customFormat="1" ht="25" customHeight="1" x14ac:dyDescent="0.2">
      <c r="Q23" s="51" t="s">
        <v>49</v>
      </c>
      <c r="R23" s="50">
        <f>SUM(Table2[Monthly Payment])</f>
        <v>1286.8405795548383</v>
      </c>
      <c r="S23" s="50">
        <f>SUM(Table2[Monthly Cost of Operation])</f>
        <v>535</v>
      </c>
      <c r="T23" s="50">
        <f>SUM(Table2[Total Monthly Cost])</f>
        <v>1821.8405795548383</v>
      </c>
      <c r="U23" s="50">
        <f>SUM(Table2[Expected Value at Loan Term End])</f>
        <v>30000</v>
      </c>
      <c r="V23" s="50">
        <f>SUM(Table2[Annual Straight Line Depreciation])</f>
        <v>6012</v>
      </c>
      <c r="W23" s="50">
        <f>SUM(Table2[Monthly Straight Line Depreciation])</f>
        <v>501</v>
      </c>
      <c r="X23" s="50">
        <f ca="1">SUM(Table2[Current Value])</f>
        <v>43417.649315068491</v>
      </c>
    </row>
    <row r="24" spans="2:24" s="8" customFormat="1" ht="13" x14ac:dyDescent="0.15">
      <c r="R24" s="9"/>
      <c r="S24" s="9"/>
      <c r="T24" s="9"/>
    </row>
  </sheetData>
  <mergeCells count="8">
    <mergeCell ref="V7:X7"/>
    <mergeCell ref="B3:E3"/>
    <mergeCell ref="B4:E4"/>
    <mergeCell ref="B6:H6"/>
    <mergeCell ref="B7:G7"/>
    <mergeCell ref="H7:I7"/>
    <mergeCell ref="J7:L7"/>
    <mergeCell ref="M7:U7"/>
  </mergeCells>
  <conditionalFormatting sqref="D9:D21">
    <cfRule type="containsText" dxfId="0" priority="1" operator="containsText" text="Yes">
      <formula>NOT(ISERROR(SEARCH("Yes",D9)))</formula>
    </cfRule>
  </conditionalFormatting>
  <dataValidations count="1">
    <dataValidation type="list" allowBlank="1" showInputMessage="1" showErrorMessage="1" sqref="D9:D21" xr:uid="{EB65B5D3-EE00-684C-93F7-9A1E687F7346}">
      <formula1>"Yes"</formula1>
    </dataValidation>
  </dataValidations>
  <pageMargins left="0.7" right="0.7" top="0.75" bottom="0.75" header="0.3" footer="0.3"/>
  <pageSetup scale="75" orientation="landscape" horizontalDpi="4294967293" verticalDpi="0" r:id="rId1"/>
  <colBreaks count="1" manualBreakCount="1">
    <brk id="12" max="1048575" man="1"/>
  </colBreaks>
  <ignoredErrors>
    <ignoredError sqref="R23:X23" unlockedFormula="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FC7BC-6733-B64D-B03E-318B9576B213}">
  <sheetPr>
    <tabColor theme="1" tint="0.34998626667073579"/>
  </sheetPr>
  <dimension ref="B1:B2"/>
  <sheetViews>
    <sheetView showGridLines="0" zoomScaleNormal="100" workbookViewId="0">
      <selection activeCell="AJ87" sqref="AJ87"/>
    </sheetView>
  </sheetViews>
  <sheetFormatPr baseColWidth="10" defaultColWidth="10.83203125" defaultRowHeight="15" x14ac:dyDescent="0.2"/>
  <cols>
    <col min="1" max="1" width="3.33203125" style="23" customWidth="1"/>
    <col min="2" max="2" width="88.33203125" style="23" customWidth="1"/>
    <col min="3" max="16384" width="10.83203125" style="23"/>
  </cols>
  <sheetData>
    <row r="1" spans="2:2" ht="20" customHeight="1" x14ac:dyDescent="0.2"/>
    <row r="2" spans="2:2" ht="111" customHeight="1" x14ac:dyDescent="0.2">
      <c r="B2" s="24" t="s">
        <v>51</v>
      </c>
    </row>
  </sheetData>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Inventory &amp; Equipment Checklist</vt:lpstr>
      <vt:lpstr>EXAMPLE - Inventory &amp; Equipment</vt:lpstr>
      <vt:lpstr>- Disclaimer -</vt:lpstr>
      <vt:lpstr>'EXAMPLE - Inventory &amp; Equipment'!Inventory_and_Equipment_Checklist</vt:lpstr>
      <vt:lpstr>Inventory_and_Equipment_Checklist</vt:lpstr>
      <vt:lpstr>'EXAMPLE - Inventory &amp; Equipment'!Inventory_Equipment_Checklist</vt:lpstr>
      <vt:lpstr>Inventory_Equipment_Checklist</vt:lpstr>
      <vt:lpstr>'Inventory &amp; Equipment Checklist'!Print_Area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Alane</dc:creator>
  <cp:lastModifiedBy>Megan Herchold</cp:lastModifiedBy>
  <cp:lastPrinted>2024-11-04T02:31:56Z</cp:lastPrinted>
  <dcterms:created xsi:type="dcterms:W3CDTF">2016-02-25T02:48:22Z</dcterms:created>
  <dcterms:modified xsi:type="dcterms:W3CDTF">2024-11-04T15:38:36Z</dcterms:modified>
</cp:coreProperties>
</file>